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PC-FIN-PAJAK\Downloads\"/>
    </mc:Choice>
  </mc:AlternateContent>
  <xr:revisionPtr revIDLastSave="0" documentId="13_ncr:1_{EA06CB1D-5967-427B-B275-E096EB17D073}" xr6:coauthVersionLast="45" xr6:coauthVersionMax="45" xr10:uidLastSave="{00000000-0000-0000-0000-000000000000}"/>
  <bookViews>
    <workbookView xWindow="-120" yWindow="-120" windowWidth="20730" windowHeight="11160" xr2:uid="{5BEB3DBD-B939-4A00-B6A3-6A43C65238F0}"/>
  </bookViews>
  <sheets>
    <sheet name="Production" sheetId="1" r:id="rId1"/>
    <sheet name="Data yg ingin ditampilkan" sheetId="2" r:id="rId2"/>
    <sheet name="Summary delivery" sheetId="5" r:id="rId3"/>
    <sheet name="Tanggal" sheetId="3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xlnm.Print_Area_1">#REF!</definedName>
    <definedName name="_______xlnm.Print_Area_1">#REF!</definedName>
    <definedName name="___ANH1" hidden="1">{#N/A,#N/A,FALSE,"Aging Summary";#N/A,#N/A,FALSE,"Ratio Analysis";#N/A,#N/A,FALSE,"Test 120 Day Accts";#N/A,#N/A,FALSE,"Tickmarks"}</definedName>
    <definedName name="___mot1" hidden="1">{#N/A,#N/A,FALSE,"Aging Summary";#N/A,#N/A,FALSE,"Ratio Analysis";#N/A,#N/A,FALSE,"Test 120 Day Accts";#N/A,#N/A,FALSE,"Tickmarks"}</definedName>
    <definedName name="___mot2" hidden="1">{#N/A,#N/A,FALSE,"Aging Summary";#N/A,#N/A,FALSE,"Ratio Analysis";#N/A,#N/A,FALSE,"Test 120 Day Accts";#N/A,#N/A,FALSE,"Tickmarks"}</definedName>
    <definedName name="___PL11" hidden="1">{#N/A,#N/A,FALSE,"Aging Summary";#N/A,#N/A,FALSE,"Ratio Analysis";#N/A,#N/A,FALSE,"Test 120 Day Accts";#N/A,#N/A,FALSE,"Tickmarks"}</definedName>
    <definedName name="___PL21" hidden="1">{#N/A,#N/A,FALSE,"Aging Summary";#N/A,#N/A,FALSE,"Ratio Analysis";#N/A,#N/A,FALSE,"Test 120 Day Accts";#N/A,#N/A,FALSE,"Tickmarks"}</definedName>
    <definedName name="___xlnm.Print_Area_1">#REF!</definedName>
    <definedName name="___xlnm.Print_Titles_1">#REF!</definedName>
    <definedName name="__123Graph_A" hidden="1">'[1]4334-Summary'!#REF!</definedName>
    <definedName name="__123Graph_AADMINISTRATION" hidden="1">'[1]4334-Summary'!#REF!</definedName>
    <definedName name="__123Graph_AChart1" hidden="1">'[2]EE-PROP'!#REF!</definedName>
    <definedName name="__123Graph_ACurrent" hidden="1">'[2]EE-PROP'!#REF!</definedName>
    <definedName name="__123Graph_AGRANDTOTAL" hidden="1">'[1]4334-Summary'!#REF!</definedName>
    <definedName name="__123Graph_AGRANDTOTALC" hidden="1">'[1]4334-Summary'!#REF!</definedName>
    <definedName name="__123Graph_AGRAPH1" hidden="1">[1]A!$C$72:$C$72</definedName>
    <definedName name="__123Graph_APIPING" hidden="1">'[1]4334-Summary'!#REF!</definedName>
    <definedName name="__123Graph_B" hidden="1">'[1]4334-Summary'!#REF!</definedName>
    <definedName name="__123Graph_BADMINISTRATION" hidden="1">'[1]4334-Summary'!#REF!</definedName>
    <definedName name="__123Graph_BChart1" hidden="1">'[2]EE-PROP'!#REF!</definedName>
    <definedName name="__123Graph_BCurrent" hidden="1">'[2]EE-PROP'!#REF!</definedName>
    <definedName name="__123Graph_BGRANDTOTAL" hidden="1">'[1]4334-Summary'!#REF!</definedName>
    <definedName name="__123Graph_BGRANDTOTALC" hidden="1">'[1]4334-Summary'!#REF!</definedName>
    <definedName name="__123Graph_BPIPING" hidden="1">'[1]4334-Summary'!#REF!</definedName>
    <definedName name="__123Graph_C" hidden="1">'[1]4334-Summary'!#REF!</definedName>
    <definedName name="__123Graph_CADMINISTRATION" hidden="1">'[1]4334-Summary'!#REF!</definedName>
    <definedName name="__123Graph_CGRANDTOTAL" hidden="1">'[1]4334-Summary'!#REF!</definedName>
    <definedName name="__123Graph_CGRANDTOTALC" hidden="1">'[1]4334-Summary'!#REF!</definedName>
    <definedName name="__123Graph_CPIPING" hidden="1">'[1]4334-Summary'!#REF!</definedName>
    <definedName name="__123Graph_D" hidden="1">'[1]4334-Summary'!#REF!</definedName>
    <definedName name="__123Graph_DADMINISTRATION" hidden="1">'[1]4334-Summary'!#REF!</definedName>
    <definedName name="__123Graph_DGRANDTOTAL" hidden="1">'[1]4334-Summary'!#REF!</definedName>
    <definedName name="__123Graph_DGRANDTOTALC" hidden="1">'[1]4334-Summary'!#REF!</definedName>
    <definedName name="__123Graph_DPIPING" hidden="1">'[1]4334-Summary'!#REF!</definedName>
    <definedName name="__123Graph_E" hidden="1">'[1]4334-Summary'!#REF!</definedName>
    <definedName name="__123Graph_EADMINISTRATION" hidden="1">'[1]4334-Summary'!#REF!</definedName>
    <definedName name="__123Graph_EGRANDTOTAL" hidden="1">'[1]4334-Summary'!#REF!</definedName>
    <definedName name="__123Graph_EGRANDTOTALC" hidden="1">'[1]4334-Summary'!#REF!</definedName>
    <definedName name="__123Graph_EPIPING" hidden="1">'[1]4334-Summary'!#REF!</definedName>
    <definedName name="__123Graph_F" hidden="1">'[1]4334-Summary'!#REF!</definedName>
    <definedName name="__123Graph_FADMINISTRATION" hidden="1">'[1]4334-Summary'!#REF!</definedName>
    <definedName name="__123Graph_FGRANDTOTAL" hidden="1">'[1]4334-Summary'!#REF!</definedName>
    <definedName name="__123Graph_FPIPING" hidden="1">'[1]4334-Summary'!#REF!</definedName>
    <definedName name="__123Graph_X" hidden="1">'[2]EE-PROP'!#REF!</definedName>
    <definedName name="__123Graph_XChart1" hidden="1">'[2]EE-PROP'!#REF!</definedName>
    <definedName name="__123Graph_XCurrent" hidden="1">'[2]EE-PROP'!#REF!</definedName>
    <definedName name="__Anonymous_Sheet_DB__1">'[3]Annexure-1'!#REF!</definedName>
    <definedName name="__Anonymous_Sheet_DB__1_1">'[3]Annexure-1'!#REF!</definedName>
    <definedName name="__key2" hidden="1">[4]BM!#REF!</definedName>
    <definedName name="__xlnm._FilterDatabase_1">"#REF!"</definedName>
    <definedName name="__xlnm.Print_Area_1">#REF!</definedName>
    <definedName name="__xlnm.Print_Area_2">#REF!</definedName>
    <definedName name="__xlnm.Print_Titles_1">#REF!</definedName>
    <definedName name="_1_0__123Graph_DCLIENT_CU" hidden="1">'[5]4334-Summary'!#REF!</definedName>
    <definedName name="_10__123Graph_ACLIENT_CURVE" hidden="1">'[1]4334-Summary'!#REF!</definedName>
    <definedName name="_10__123Graph_CTOTALENG_DES" hidden="1">'[5]4334-Summary'!#REF!</definedName>
    <definedName name="_11__123Graph_DCLIENT_CURVE" hidden="1">'[5]4334-Summary'!#REF!</definedName>
    <definedName name="_12__123Graph_ATOTALENG_DES" hidden="1">'[1]4334-Summary'!#REF!</definedName>
    <definedName name="_12__123Graph_DTOTALENG_DES" hidden="1">'[5]4334-Summary'!#REF!</definedName>
    <definedName name="_13__123Graph_ETOTALENG_DES" hidden="1">'[5]4334-Summary'!#REF!</definedName>
    <definedName name="_14__123Graph_BTOTALENG_DES" hidden="1">'[1]4334-Summary'!#REF!</definedName>
    <definedName name="_14__123Graph_FTOTALENG_DES" hidden="1">'[5]4334-Summary'!#REF!</definedName>
    <definedName name="_15_4_0__123Graph_FTOTALENG" hidden="1">'[5]4334-Summary'!#REF!</definedName>
    <definedName name="_16__123Graph_CTOTALENG_DES" hidden="1">'[1]4334-Summary'!#REF!</definedName>
    <definedName name="_16_8_0__123Graph_FGRANDTO" hidden="1">'[5]4334-Summary'!#REF!</definedName>
    <definedName name="_18__123Graph_DCLIENT_CURVE" hidden="1">'[1]4334-Summary'!#REF!</definedName>
    <definedName name="_2_0__123Graph_ACLIENT_CU" hidden="1">'[5]4334-Summary'!#REF!</definedName>
    <definedName name="_2_0__123Graph_DCLIENT_CU" hidden="1">'[1]4334-Summary'!#REF!</definedName>
    <definedName name="_20__123Graph_DTOTALENG_DES" hidden="1">'[1]4334-Summary'!#REF!</definedName>
    <definedName name="_22__123Graph_ETOTALENG_DES" hidden="1">'[1]4334-Summary'!#REF!</definedName>
    <definedName name="_24__123Graph_FTOTALENG_DES" hidden="1">'[1]4334-Summary'!#REF!</definedName>
    <definedName name="_26_4_0__123Graph_FTOTALENG" hidden="1">'[1]4334-Summary'!#REF!</definedName>
    <definedName name="_28_8_0__123Graph_FGRANDTO" hidden="1">'[1]4334-Summary'!#REF!</definedName>
    <definedName name="_3_0__123Graph_BTOTALENG" hidden="1">'[5]4334-Summary'!#REF!</definedName>
    <definedName name="_4_._0__123Graph_FPIP" hidden="1">'[5]4334-Summary'!#REF!</definedName>
    <definedName name="_4_0__123Graph_ACLIENT_CU" hidden="1">'[1]4334-Summary'!#REF!</definedName>
    <definedName name="_5_14_02">'[6]1- Mechanical(R1)'!$I$6:$L$157:'[6]1- Mechanical(R1)'!$T$6:$T$157</definedName>
    <definedName name="_6_0__123Graph_BTOTALENG" hidden="1">'[1]4334-Summary'!#REF!</definedName>
    <definedName name="_7__123Graph_ACLIENT_CURVE" hidden="1">'[5]4334-Summary'!#REF!</definedName>
    <definedName name="_8_._0__123Graph_FPIP" hidden="1">'[1]4334-Summary'!#REF!</definedName>
    <definedName name="_8__123Graph_ATOTALENG_DES" hidden="1">'[5]4334-Summary'!#REF!</definedName>
    <definedName name="_9__123Graph_BTOTALENG_DES" hidden="1">'[5]4334-Summary'!#REF!</definedName>
    <definedName name="_ANH1" hidden="1">{#N/A,#N/A,FALSE,"Aging Summary";#N/A,#N/A,FALSE,"Ratio Analysis";#N/A,#N/A,FALSE,"Test 120 Day Accts";#N/A,#N/A,FALSE,"Tickmarks"}</definedName>
    <definedName name="_Fill" hidden="1">#REF!</definedName>
    <definedName name="_xlnm._FilterDatabase" localSheetId="0" hidden="1">Production!$A$7:$E$43</definedName>
    <definedName name="_IV135877">#REF!</definedName>
    <definedName name="_IV67391">#REF!</definedName>
    <definedName name="_IV76948">#REF!</definedName>
    <definedName name="_KEY001" hidden="1">[7]LOADDAT!#REF!</definedName>
    <definedName name="_KEY002" hidden="1">[7]LOADDAT!#REF!</definedName>
    <definedName name="_KEY01" hidden="1">[7]LOADDAT!#REF!</definedName>
    <definedName name="_KEY02" hidden="1">[7]LOADDAT!#REF!</definedName>
    <definedName name="_Key1" hidden="1">#REF!</definedName>
    <definedName name="_Key2" hidden="1">#REF!</definedName>
    <definedName name="_mot1" hidden="1">{#N/A,#N/A,FALSE,"Aging Summary";#N/A,#N/A,FALSE,"Ratio Analysis";#N/A,#N/A,FALSE,"Test 120 Day Accts";#N/A,#N/A,FALSE,"Tickmarks"}</definedName>
    <definedName name="_mot2" hidden="1">{#N/A,#N/A,FALSE,"Aging Summary";#N/A,#N/A,FALSE,"Ratio Analysis";#N/A,#N/A,FALSE,"Test 120 Day Accts";#N/A,#N/A,FALSE,"Tickmarks"}</definedName>
    <definedName name="_Order1" hidden="1">255</definedName>
    <definedName name="_Order2" hidden="1">255</definedName>
    <definedName name="_Parse_Out" hidden="1">#REF!</definedName>
    <definedName name="_PL11" hidden="1">{#N/A,#N/A,FALSE,"Aging Summary";#N/A,#N/A,FALSE,"Ratio Analysis";#N/A,#N/A,FALSE,"Test 120 Day Accts";#N/A,#N/A,FALSE,"Tickmarks"}</definedName>
    <definedName name="_PL21" hidden="1">{#N/A,#N/A,FALSE,"Aging Summary";#N/A,#N/A,FALSE,"Ratio Analysis";#N/A,#N/A,FALSE,"Test 120 Day Accts";#N/A,#N/A,FALSE,"Tickmarks"}</definedName>
    <definedName name="_Regression_Int" hidden="1">1</definedName>
    <definedName name="_Sort" hidden="1">#REF!</definedName>
    <definedName name="_wrn.pendencias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A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AA" hidden="1">'[1]4334-Summary'!#REF!</definedName>
    <definedName name="aaa" hidden="1">{#N/A,#N/A,FALSE,"Aging Summary";#N/A,#N/A,FALSE,"Ratio Analysis";#N/A,#N/A,FALSE,"Test 120 Day Accts";#N/A,#N/A,FALSE,"Tickmarks"}</definedName>
    <definedName name="abc" hidden="1">#REF!</definedName>
    <definedName name="acdb" hidden="1">#REF!</definedName>
    <definedName name="ACDS" hidden="1">#REF!</definedName>
    <definedName name="AddPage">[8]!AddPage</definedName>
    <definedName name="AddSheet">[8]!AddSheet</definedName>
    <definedName name="ads" hidden="1">#REF!</definedName>
    <definedName name="agua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ANH" hidden="1">{#N/A,#N/A,FALSE,"Aging Summary";#N/A,#N/A,FALSE,"Ratio Analysis";#N/A,#N/A,FALSE,"Test 120 Day Accts";#N/A,#N/A,FALSE,"Tickmarks"}</definedName>
    <definedName name="anscount" hidden="1">2</definedName>
    <definedName name="AS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AS2DocOpenMode" hidden="1">"AS2DocumentEdit"</definedName>
    <definedName name="asdf" hidden="1">{#N/A,#N/A,FALSE,"Aging Summary";#N/A,#N/A,FALSE,"Ratio Analysis";#N/A,#N/A,FALSE,"Test 120 Day Accts";#N/A,#N/A,FALSE,"Tickmarks"}</definedName>
    <definedName name="asfdasfa" hidden="1">'[1]4334-Summary'!#REF!</definedName>
    <definedName name="AUD">#REF!</definedName>
    <definedName name="b" hidden="1">'[9]EE-PROP'!#REF!</definedName>
    <definedName name="Blangko" hidden="1">{#N/A,#N/A,FALSE,"WP [10]"}</definedName>
    <definedName name="BOM">#REF!</definedName>
    <definedName name="BW">'[10]Butt &amp; Wrap Kits'!$D:$H</definedName>
    <definedName name="caixa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caixas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CC" hidden="1">[7]LOADDAT!#REF!</definedName>
    <definedName name="CCC" hidden="1">[7]LOADDAT!#REF!</definedName>
    <definedName name="CCCC" hidden="1">[7]LOADDAT!#REF!</definedName>
    <definedName name="CCCCCC" hidden="1">[7]LOADDAT!#REF!</definedName>
    <definedName name="CCM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CIPHSJ" hidden="1">#REF!</definedName>
    <definedName name="CMC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Copyright" hidden="1">"© 1995 Worley Limited"</definedName>
    <definedName name="CTH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DATA" hidden="1">'[11]Pengalaman Per'!#REF!</definedName>
    <definedName name="DDD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DiscCON">#REF!</definedName>
    <definedName name="DN">#REF!</definedName>
    <definedName name="DN_vs_OD">#REF!</definedName>
    <definedName name="ds" hidden="1">[12]BM!#REF!</definedName>
    <definedName name="E">'[13]Status 02-05-11'!STOP2:'[13]Status 02-05-11'!STOP2E</definedName>
    <definedName name="E0">#REF!,#REF!,#REF!,#REF!,#REF!,#REF!,#REF!,#REF!,#REF!,#REF!,#REF!,#REF!,#REF!,#REF!,#REF!,#REF!,#REF!,#REF!,#REF!,#REF!,#REF!,#REF!,#REF!</definedName>
    <definedName name="EE" hidden="1">'[14]EE-PROP'!$D$95:$D$137</definedName>
    <definedName name="estimate" hidden="1">{#N/A,#N/A,FALSE,"Aging Summary";#N/A,#N/A,FALSE,"Ratio Analysis";#N/A,#N/A,FALSE,"Test 120 Day Accts";#N/A,#N/A,FALSE,"Tickmarks"}</definedName>
    <definedName name="Excel_BuiltIn__FilterDatabase_1">'[3]Annexure-1'!#REF!</definedName>
    <definedName name="Excel_BuiltIn__FilterDatabase_1_1">'[3]Annexure-21'!#REF!</definedName>
    <definedName name="Excel_BuiltIn__FilterDatabase_1_2">'[3]Annexure-21'!#REF!</definedName>
    <definedName name="Excel_BuiltIn__FilterDatabase_1_3">'[3]Annexure-21'!#REF!</definedName>
    <definedName name="Excel_BuiltIn__FilterDatabase_3">"[$#REF!.$A$7:.$BU$91]"</definedName>
    <definedName name="Excel_BuiltIn_Print_Area_1">#REF!</definedName>
    <definedName name="Excel_BuiltIn_Print_Area_1_1">#REF!</definedName>
    <definedName name="Excel_BuiltIn_Print_Area_1_3">#REF!</definedName>
    <definedName name="Excel_BuiltIn_Print_Area_11_1">#REF!,#REF!</definedName>
    <definedName name="Excel_BuiltIn_Print_Area_14_1">#REF!,#REF!</definedName>
    <definedName name="Excel_BuiltIn_Print_Area_16_1">#REF!,#REF!</definedName>
    <definedName name="Excel_BuiltIn_Print_Area_17_1">#REF!,#REF!</definedName>
    <definedName name="Excel_BuiltIn_Print_Area_2">"""""""#REF!"""""""</definedName>
    <definedName name="Excel_BuiltIn_Print_Area_2_1">#REF!</definedName>
    <definedName name="Excel_BuiltIn_Print_Area_2_1_1">#REF!</definedName>
    <definedName name="Excel_BuiltIn_Print_Area_3">"[$#REF!.$A$1:.$AC$91]"</definedName>
    <definedName name="Excel_BuiltIn_Print_Area_6">#REF!</definedName>
    <definedName name="Excel_BuiltIn_Print_Titles_1">0</definedName>
    <definedName name="Excel_BuiltIn_Print_Titles_1_1">#REF!</definedName>
    <definedName name="Excel_BuiltIn_Print_Titles_2">#REF!</definedName>
    <definedName name="Excel_BuiltIn_Print_Titles_2_1">NA()</definedName>
    <definedName name="Excel_BuiltIn_Print_Titles_3">"[$#REF!.$A$1:.$IU$6]"</definedName>
    <definedName name="Excel_BuiltIn_Print_Titles_3_1">"[$#REF!.$A$1:.$IN$6]"</definedName>
    <definedName name="Excel_BuiltIn_Print_Titles_4">0</definedName>
    <definedName name="Excel_BuiltIn_Print_Titles_5">0</definedName>
    <definedName name="fc_20">#REF!</definedName>
    <definedName name="fc_25">#REF!</definedName>
    <definedName name="fc_30">#REF!</definedName>
    <definedName name="fc_35">#REF!</definedName>
    <definedName name="FFTY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FILLED" hidden="1">#REF!</definedName>
    <definedName name="galo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GJ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GJK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gsgsg" hidden="1">'[2]EE-PROP'!#REF!</definedName>
    <definedName name="GUI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hitotu">#REF!,#REF!,#REF!,#REF!,#REF!,#REF!,#REF!,#REF!,#REF!</definedName>
    <definedName name="IGLE" hidden="1">[15]BM!#REF!</definedName>
    <definedName name="INDEX_1">#REF!</definedName>
    <definedName name="INDEX_2">#REF!</definedName>
    <definedName name="Install">#REF!</definedName>
    <definedName name="ioio" hidden="1">{#N/A,#N/A,FALSE,"Aging Summary";#N/A,#N/A,FALSE,"Ratio Analysis";#N/A,#N/A,FALSE,"Test 120 Day Accts";#N/A,#N/A,FALSE,"Tickmarks"}</definedName>
    <definedName name="jkjkjk" hidden="1">{#N/A,#N/A,FALSE,"Aging Summary";#N/A,#N/A,FALSE,"Ratio Analysis";#N/A,#N/A,FALSE,"Test 120 Day Accts";#N/A,#N/A,FALSE,"Tickmarks"}</definedName>
    <definedName name="Jun" hidden="1">#REF!</definedName>
    <definedName name="K_150">#REF!</definedName>
    <definedName name="K_175">#REF!</definedName>
    <definedName name="K_225">#REF!</definedName>
    <definedName name="K_350">#REF!</definedName>
    <definedName name="khgc" hidden="1">{#N/A,#N/A,FALSE,"Aging Summary";#N/A,#N/A,FALSE,"Ratio Analysis";#N/A,#N/A,FALSE,"Test 120 Day Accts";#N/A,#N/A,FALSE,"Tickmarks"}</definedName>
    <definedName name="kljhv" hidden="1">{#N/A,#N/A,FALSE,"Aging Summary";#N/A,#N/A,FALSE,"Ratio Analysis";#N/A,#N/A,FALSE,"Test 120 Day Accts";#N/A,#N/A,FALSE,"Tickmarks"}</definedName>
    <definedName name="KM">'[13]Status 02-05-11'!STOP:'[13]Status 02-05-11'!STOPE</definedName>
    <definedName name="LISTA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MANTO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mark" hidden="1">'[1]4334-Summary'!#REF!</definedName>
    <definedName name="MASTER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MC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MCM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MESTRE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mot" hidden="1">{#N/A,#N/A,FALSE,"Aging Summary";#N/A,#N/A,FALSE,"Ratio Analysis";#N/A,#N/A,FALSE,"Test 120 Day Accts";#N/A,#N/A,FALSE,"Tickmarks"}</definedName>
    <definedName name="nn" hidden="1">{#N/A,#N/A,FALSE,"Aging Summary";#N/A,#N/A,FALSE,"Ratio Analysis";#N/A,#N/A,FALSE,"Test 120 Day Accts";#N/A,#N/A,FALSE,"Tickmarks"}</definedName>
    <definedName name="out" hidden="1">'[2]EE-PROP'!#REF!</definedName>
    <definedName name="pendencias2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pendencias3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PL11A" hidden="1">{#N/A,#N/A,FALSE,"Aging Summary";#N/A,#N/A,FALSE,"Ratio Analysis";#N/A,#N/A,FALSE,"Test 120 Day Accts";#N/A,#N/A,FALSE,"Tickmarks"}</definedName>
    <definedName name="PL21a" hidden="1">{#N/A,#N/A,FALSE,"Aging Summary";#N/A,#N/A,FALSE,"Ratio Analysis";#N/A,#N/A,FALSE,"Test 120 Day Accts";#N/A,#N/A,FALSE,"Tickmarks"}</definedName>
    <definedName name="PL21AA" hidden="1">{#N/A,#N/A,FALSE,"Aging Summary";#N/A,#N/A,FALSE,"Ratio Analysis";#N/A,#N/A,FALSE,"Test 120 Day Accts";#N/A,#N/A,FALSE,"Tickmarks"}</definedName>
    <definedName name="PL21B" hidden="1">{#N/A,#N/A,FALSE,"Aging Summary";#N/A,#N/A,FALSE,"Ratio Analysis";#N/A,#N/A,FALSE,"Test 120 Day Accts";#N/A,#N/A,FALSE,"Tickmarks"}</definedName>
    <definedName name="pl2d" hidden="1">{#N/A,#N/A,FALSE,"Aging Summary";#N/A,#N/A,FALSE,"Ratio Analysis";#N/A,#N/A,FALSE,"Test 120 Day Accts";#N/A,#N/A,FALSE,"Tickmarks"}</definedName>
    <definedName name="pl2d1" hidden="1">{#N/A,#N/A,FALSE,"Aging Summary";#N/A,#N/A,FALSE,"Ratio Analysis";#N/A,#N/A,FALSE,"Test 120 Day Accts";#N/A,#N/A,FALSE,"Tickmarks"}</definedName>
    <definedName name="plant2" hidden="1">[16]BM!#REF!</definedName>
    <definedName name="_xlnm.Print_Area">#REF!</definedName>
    <definedName name="PRINT_AREA_MI">#REF!</definedName>
    <definedName name="Print_form">'[6]1- Mechanical(R1)'!$I$6:$L$157+'[6]1- Mechanical(R1)'!$T$6:$T$157</definedName>
    <definedName name="riskATSTbaselineRequested">TRUE</definedName>
    <definedName name="riskATSTboxGraph">TRUE</definedName>
    <definedName name="riskATSTcomparisonGraph">TRUE</definedName>
    <definedName name="riskATSThistogramGraph">FALSE</definedName>
    <definedName name="riskATSToutputStatistic">4</definedName>
    <definedName name="riskATSTprintReport">FALSE</definedName>
    <definedName name="riskATSTreportsInActiveBook">FALSE</definedName>
    <definedName name="riskATSTreportsSelected">TRUE</definedName>
    <definedName name="riskATSTsequentialStress">TRUE</definedName>
    <definedName name="riskATSTsummaryReport">TRUE</definedName>
    <definedName name="RiskAutoStopPercChange">1.5</definedName>
    <definedName name="RiskCollectDistributionSamples">2</definedName>
    <definedName name="RiskExcelReportsGoInNewWorkbook">TRUE</definedName>
    <definedName name="RiskExcelReportsToGenerate">7167</definedName>
    <definedName name="RiskFixedSeed">1</definedName>
    <definedName name="RiskGenerateExcelReportsAtEndOfSimulation">TRUE</definedName>
    <definedName name="RiskHasSettings">TRUE</definedName>
    <definedName name="RiskMinimizeOnStart">FALSE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1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rrrrr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A" hidden="1">{#N/A,#N/A,FALSE,"Aging Summary";#N/A,#N/A,FALSE,"Ratio Analysis";#N/A,#N/A,FALSE,"Test 120 Day Accts";#N/A,#N/A,FALSE,"Tickmarks"}</definedName>
    <definedName name="saa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Sch">#REF!</definedName>
    <definedName name="Sch_No">#REF!</definedName>
    <definedName name="Schedule" hidden="1">{#N/A,#N/A,FALSE,"WP [10]"}</definedName>
    <definedName name="ser">Notes for [17]BOQ!XFC1047991</definedName>
    <definedName name="SH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SHEET03" hidden="1">{#N/A,#N/A,FALSE,"0XX_1";#N/A,#N/A,FALSE,"OXX_2";#N/A,#N/A,FALSE,"0XX_3";#N/A,#N/A,FALSE,"0XX_4";#N/A,#N/A,FALSE,"0XX_5";#N/A,#N/A,FALSE,"0XX_6";#N/A,#N/A,FALSE,"1XX_1";#N/A,#N/A,FALSE,"1XX_2";#N/A,#N/A,FALSE,"2XX_1";#N/A,#N/A,FALSE,"2XX_2";#N/A,#N/A,FALSE,"2XX_3";#N/A,#N/A,FALSE,"2XX_4";#N/A,#N/A,FALSE,"3XX_1";#N/A,#N/A,FALSE,"3XX_2";#N/A,#N/A,FALSE,"3XX_3";#N/A,#N/A,FALSE,"3XX_4";#N/A,#N/A,FALSE,"3XX_5";#N/A,#N/A,FALSE,"3XX_6";#N/A,#N/A,FALSE,"3XX_7";#N/A,#N/A,FALSE,"3XX_8";#N/A,#N/A,FALSE,"3XX_9";#N/A,#N/A,FALSE,"4XX_1";#N/A,#N/A,FALSE,"4XX_2";#N/A,#N/A,FALSE,"4XX_3";#N/A,#N/A,FALSE,"5XX_1";#N/A,#N/A,FALSE,"5XX_2";#N/A,#N/A,FALSE,"6XX_1";#N/A,#N/A,FALSE,"6XX_2";#N/A,#N/A,FALSE,"6XX_3";#N/A,#N/A,FALSE,"6XX_4";#N/A,#N/A,FALSE,"7XX_1";#N/A,#N/A,FALSE,"7XX_2";#N/A,#N/A,FALSE,"8XX_1";#N/A,#N/A,FALSE,"8XX_2"}</definedName>
    <definedName name="sheet2">[8]!AddPage</definedName>
    <definedName name="Snapshot" hidden="1">{#N/A,#N/A,FALSE,"Aging Summary";#N/A,#N/A,FALSE,"Ratio Analysis";#N/A,#N/A,FALSE,"Test 120 Day Accts";#N/A,#N/A,FALSE,"Tickmarks"}</definedName>
    <definedName name="SnapshotA" hidden="1">{#N/A,#N/A,FALSE,"Aging Summary";#N/A,#N/A,FALSE,"Ratio Analysis";#N/A,#N/A,FALSE,"Test 120 Day Accts";#N/A,#N/A,FALSE,"Tickmarks"}</definedName>
    <definedName name="sort" hidden="1">[18]BM!#REF!</definedName>
    <definedName name="SRH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SRTSRT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SRTST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SS" hidden="1">{#N/A,#N/A,FALSE,"Aging Summary";#N/A,#N/A,FALSE,"Ratio Analysis";#N/A,#N/A,FALSE,"Test 120 Day Accts";#N/A,#N/A,FALSE,"Tickmarks"}</definedName>
    <definedName name="SSC" hidden="1">{#N/A,#N/A,FALSE,"Aging Summary";#N/A,#N/A,FALSE,"Ratio Analysis";#N/A,#N/A,FALSE,"Test 120 Day Accts";#N/A,#N/A,FALSE,"Tickmarks"}</definedName>
    <definedName name="SSS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sssss" hidden="1">{#N/A,#N/A,FALSE,"Aging Summary";#N/A,#N/A,FALSE,"Ratio Analysis";#N/A,#N/A,FALSE,"Test 120 Day Accts";#N/A,#N/A,FALSE,"Tickmarks"}</definedName>
    <definedName name="T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e1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testing" hidden="1">[19]BM!#REF!</definedName>
    <definedName name="Thickness">#REF!</definedName>
    <definedName name="TP">[20]Pipa!$D$14:$J$22</definedName>
    <definedName name="Trend._.Analysis" hidden="1">{#N/A,#N/A,FALSE,"Aging Summary";#N/A,#N/A,FALSE,"Ratio Analysis";#N/A,#N/A,FALSE,"Test 120 Day Accts";#N/A,#N/A,FALSE,"Tickmarks"}</definedName>
    <definedName name="TrendA" hidden="1">{#N/A,#N/A,FALSE,"Aging Summary";#N/A,#N/A,FALSE,"Ratio Analysis";#N/A,#N/A,FALSE,"Test 120 Day Accts";#N/A,#N/A,FALSE,"Tickmarks"}</definedName>
    <definedName name="tsl" hidden="1">{#N/A,#N/A,FALSE,"Aging Summary";#N/A,#N/A,FALSE,"Ratio Analysis";#N/A,#N/A,FALSE,"Test 120 Day Accts";#N/A,#N/A,FALSE,"Tickmarks"}</definedName>
    <definedName name="tsltsl" hidden="1">{#N/A,#N/A,FALSE,"Aging Summary";#N/A,#N/A,FALSE,"Ratio Analysis";#N/A,#N/A,FALSE,"Test 120 Day Accts";#N/A,#N/A,FALSE,"Tickmarks"}</definedName>
    <definedName name="UI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USD">#REF!</definedName>
    <definedName name="V" hidden="1">[7]LOADDAT!#REF!</definedName>
    <definedName name="VVV" hidden="1">[7]LOADDAT!#REF!</definedName>
    <definedName name="Waiting">"Picture 1"</definedName>
    <definedName name="Weight">#REF!</definedName>
    <definedName name="WIDA" hidden="1">{#N/A,#N/A,FALSE,"WP [10]"}</definedName>
    <definedName name="wrn.Aging._.and._.Trend._.Analysis." hidden="1">{#N/A,#N/A,FALSE,"Aging Summary";#N/A,#N/A,FALSE,"Ratio Analysis";#N/A,#N/A,FALSE,"Test 120 Day Accts";#N/A,#N/A,FALSE,"Tickmarks"}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Resume._.Progress." hidden="1">{#N/A,#N/A,FALSE,"WP [10]"}</definedName>
    <definedName name="xxxxx" hidden="1">{#N/A,#N/A,FALSE,"Aging Summary";#N/A,#N/A,FALSE,"Ratio Analysis";#N/A,#N/A,FALSE,"Test 120 Day Accts";#N/A,#N/A,FALSE,"Tickmarks"}</definedName>
  </definedNam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U17" i="1" l="1"/>
  <c r="AS17" i="1"/>
  <c r="AR17" i="1"/>
  <c r="AP17" i="1"/>
  <c r="AQ3" i="1"/>
  <c r="AQ4" i="1" s="1"/>
  <c r="F42" i="1" l="1"/>
  <c r="F40" i="1"/>
  <c r="F38" i="1"/>
  <c r="F36" i="1"/>
  <c r="F34" i="1"/>
  <c r="F32" i="1"/>
  <c r="F30" i="1"/>
  <c r="F28" i="1"/>
  <c r="F26" i="1"/>
  <c r="F24" i="1"/>
  <c r="F22" i="1"/>
  <c r="F20" i="1"/>
  <c r="F18" i="1"/>
  <c r="F16" i="1"/>
  <c r="F14" i="1"/>
  <c r="F12" i="1"/>
  <c r="F10" i="1"/>
  <c r="F8" i="1"/>
  <c r="H1" i="1"/>
  <c r="G8" i="1" s="1"/>
  <c r="H8" i="1"/>
  <c r="H10" i="1"/>
  <c r="H12" i="1"/>
  <c r="H14" i="1"/>
  <c r="G16" i="1"/>
  <c r="H16" i="1"/>
  <c r="G18" i="1"/>
  <c r="H18" i="1"/>
  <c r="G20" i="1"/>
  <c r="H20" i="1"/>
  <c r="G22" i="1"/>
  <c r="H22" i="1"/>
  <c r="G24" i="1"/>
  <c r="H24" i="1"/>
  <c r="G26" i="1"/>
  <c r="H26" i="1"/>
  <c r="G28" i="1"/>
  <c r="H28" i="1"/>
  <c r="G30" i="1"/>
  <c r="H30" i="1"/>
  <c r="G32" i="1"/>
  <c r="H32" i="1"/>
  <c r="G34" i="1"/>
  <c r="H34" i="1"/>
  <c r="G36" i="1"/>
  <c r="H36" i="1"/>
  <c r="G38" i="1"/>
  <c r="H38" i="1"/>
  <c r="G40" i="1"/>
  <c r="H40" i="1"/>
  <c r="G42" i="1"/>
  <c r="H42" i="1"/>
  <c r="G14" i="1" l="1"/>
  <c r="G12" i="1"/>
  <c r="G10" i="1"/>
  <c r="A9" i="2" l="1"/>
  <c r="F9" i="2" s="1"/>
  <c r="E9" i="2"/>
  <c r="A44" i="2"/>
  <c r="A40" i="2"/>
  <c r="A36" i="2"/>
  <c r="A32" i="2"/>
  <c r="A28" i="2"/>
  <c r="A24" i="2"/>
  <c r="A43" i="2"/>
  <c r="A39" i="2"/>
  <c r="A35" i="2"/>
  <c r="A31" i="2"/>
  <c r="A27" i="2"/>
  <c r="A22" i="2"/>
  <c r="A18" i="2"/>
  <c r="A14" i="2"/>
  <c r="A10" i="2"/>
  <c r="A23" i="2"/>
  <c r="A19" i="2"/>
  <c r="A15" i="2"/>
  <c r="A11" i="2"/>
  <c r="A42" i="2"/>
  <c r="A38" i="2"/>
  <c r="A34" i="2"/>
  <c r="A30" i="2"/>
  <c r="A26" i="2"/>
  <c r="A45" i="2"/>
  <c r="A41" i="2"/>
  <c r="A37" i="2"/>
  <c r="A33" i="2"/>
  <c r="A29" i="2"/>
  <c r="A25" i="2"/>
  <c r="A20" i="2"/>
  <c r="A16" i="2"/>
  <c r="A12" i="2"/>
  <c r="A8" i="2"/>
  <c r="A21" i="2"/>
  <c r="A17" i="2"/>
  <c r="A13" i="2"/>
  <c r="DM47" i="2"/>
  <c r="DL47" i="2"/>
  <c r="DD47" i="2"/>
  <c r="DC47" i="2"/>
  <c r="CU47" i="2"/>
  <c r="CT47" i="2"/>
  <c r="CL47" i="2"/>
  <c r="CK47" i="2"/>
  <c r="CC47" i="2"/>
  <c r="CB47" i="2"/>
  <c r="BT47" i="2"/>
  <c r="BS47" i="2"/>
  <c r="BK47" i="2"/>
  <c r="BJ47" i="2"/>
  <c r="BB47" i="2"/>
  <c r="BA47" i="2"/>
  <c r="AS47" i="2"/>
  <c r="AR47" i="2"/>
  <c r="AJ47" i="2"/>
  <c r="AI47" i="2"/>
  <c r="AA47" i="2"/>
  <c r="Z47" i="2"/>
  <c r="E6" i="5" s="1"/>
  <c r="Z2" i="2"/>
  <c r="AI2" i="2" s="1"/>
  <c r="AR2" i="2" s="1"/>
  <c r="BA2" i="2" s="1"/>
  <c r="BJ2" i="2" s="1"/>
  <c r="BS2" i="2" s="1"/>
  <c r="CB2" i="2" s="1"/>
  <c r="CK2" i="2" s="1"/>
  <c r="CT2" i="2" s="1"/>
  <c r="DC2" i="2" s="1"/>
  <c r="DL2" i="2" s="1"/>
  <c r="Q2" i="2"/>
  <c r="M3" i="2"/>
  <c r="R47" i="2"/>
  <c r="C9" i="2" l="1"/>
  <c r="H9" i="2"/>
  <c r="O3" i="2"/>
  <c r="J8" i="2"/>
  <c r="J10" i="2"/>
  <c r="J12" i="2"/>
  <c r="J14" i="2"/>
  <c r="J16" i="2"/>
  <c r="J18" i="2"/>
  <c r="J20" i="2"/>
  <c r="J22" i="2"/>
  <c r="J24" i="2"/>
  <c r="J26" i="2"/>
  <c r="J28" i="2"/>
  <c r="J30" i="2"/>
  <c r="J32" i="2"/>
  <c r="J34" i="2"/>
  <c r="J36" i="2"/>
  <c r="J38" i="2"/>
  <c r="J40" i="2"/>
  <c r="J42" i="2"/>
  <c r="J44" i="2"/>
  <c r="J9" i="2"/>
  <c r="J13" i="2"/>
  <c r="J17" i="2"/>
  <c r="J21" i="2"/>
  <c r="J25" i="2"/>
  <c r="J29" i="2"/>
  <c r="J33" i="2"/>
  <c r="J37" i="2"/>
  <c r="J41" i="2"/>
  <c r="J45" i="2"/>
  <c r="J11" i="2"/>
  <c r="J15" i="2"/>
  <c r="J19" i="2"/>
  <c r="J23" i="2"/>
  <c r="J27" i="2"/>
  <c r="J31" i="2"/>
  <c r="J35" i="2"/>
  <c r="J39" i="2"/>
  <c r="J43" i="2"/>
  <c r="E15" i="5"/>
  <c r="E13" i="5"/>
  <c r="E11" i="5"/>
  <c r="E7" i="5"/>
  <c r="E16" i="5"/>
  <c r="E14" i="5"/>
  <c r="E12" i="5"/>
  <c r="E10" i="5"/>
  <c r="E8" i="5"/>
  <c r="E9" i="5"/>
  <c r="F17" i="2"/>
  <c r="E17" i="2"/>
  <c r="C17" i="2"/>
  <c r="H17" i="2"/>
  <c r="H8" i="2"/>
  <c r="F8" i="2"/>
  <c r="E8" i="2"/>
  <c r="C8" i="2"/>
  <c r="H16" i="2"/>
  <c r="F16" i="2"/>
  <c r="E16" i="2"/>
  <c r="C16" i="2"/>
  <c r="F25" i="2"/>
  <c r="E25" i="2"/>
  <c r="C25" i="2"/>
  <c r="H25" i="2"/>
  <c r="F33" i="2"/>
  <c r="E33" i="2"/>
  <c r="C33" i="2"/>
  <c r="H33" i="2"/>
  <c r="F41" i="2"/>
  <c r="E41" i="2"/>
  <c r="C41" i="2"/>
  <c r="H41" i="2"/>
  <c r="H26" i="2"/>
  <c r="F26" i="2"/>
  <c r="E26" i="2"/>
  <c r="C26" i="2"/>
  <c r="H34" i="2"/>
  <c r="F34" i="2"/>
  <c r="E34" i="2"/>
  <c r="C34" i="2"/>
  <c r="H42" i="2"/>
  <c r="F42" i="2"/>
  <c r="E42" i="2"/>
  <c r="C42" i="2"/>
  <c r="H15" i="2"/>
  <c r="E15" i="2"/>
  <c r="C15" i="2"/>
  <c r="F15" i="2"/>
  <c r="H23" i="2"/>
  <c r="E23" i="2"/>
  <c r="C23" i="2"/>
  <c r="F23" i="2"/>
  <c r="H14" i="2"/>
  <c r="F14" i="2"/>
  <c r="E14" i="2"/>
  <c r="C14" i="2"/>
  <c r="H22" i="2"/>
  <c r="F22" i="2"/>
  <c r="E22" i="2"/>
  <c r="C22" i="2"/>
  <c r="H31" i="2"/>
  <c r="E31" i="2"/>
  <c r="C31" i="2"/>
  <c r="F31" i="2"/>
  <c r="H39" i="2"/>
  <c r="E39" i="2"/>
  <c r="C39" i="2"/>
  <c r="F39" i="2"/>
  <c r="H24" i="2"/>
  <c r="F24" i="2"/>
  <c r="E24" i="2"/>
  <c r="C24" i="2"/>
  <c r="H32" i="2"/>
  <c r="F32" i="2"/>
  <c r="E32" i="2"/>
  <c r="C32" i="2"/>
  <c r="H40" i="2"/>
  <c r="F40" i="2"/>
  <c r="E40" i="2"/>
  <c r="C40" i="2"/>
  <c r="F13" i="2"/>
  <c r="E13" i="2"/>
  <c r="C13" i="2"/>
  <c r="H13" i="2"/>
  <c r="F21" i="2"/>
  <c r="E21" i="2"/>
  <c r="C21" i="2"/>
  <c r="H21" i="2"/>
  <c r="H12" i="2"/>
  <c r="F12" i="2"/>
  <c r="E12" i="2"/>
  <c r="C12" i="2"/>
  <c r="H20" i="2"/>
  <c r="F20" i="2"/>
  <c r="E20" i="2"/>
  <c r="C20" i="2"/>
  <c r="F29" i="2"/>
  <c r="E29" i="2"/>
  <c r="C29" i="2"/>
  <c r="H29" i="2"/>
  <c r="F37" i="2"/>
  <c r="E37" i="2"/>
  <c r="C37" i="2"/>
  <c r="H37" i="2"/>
  <c r="F45" i="2"/>
  <c r="E45" i="2"/>
  <c r="C45" i="2"/>
  <c r="H45" i="2"/>
  <c r="H30" i="2"/>
  <c r="F30" i="2"/>
  <c r="E30" i="2"/>
  <c r="C30" i="2"/>
  <c r="H38" i="2"/>
  <c r="F38" i="2"/>
  <c r="E38" i="2"/>
  <c r="C38" i="2"/>
  <c r="H11" i="2"/>
  <c r="E11" i="2"/>
  <c r="C11" i="2"/>
  <c r="F11" i="2"/>
  <c r="H19" i="2"/>
  <c r="E19" i="2"/>
  <c r="C19" i="2"/>
  <c r="F19" i="2"/>
  <c r="H10" i="2"/>
  <c r="F10" i="2"/>
  <c r="E10" i="2"/>
  <c r="C10" i="2"/>
  <c r="H18" i="2"/>
  <c r="F18" i="2"/>
  <c r="E18" i="2"/>
  <c r="C18" i="2"/>
  <c r="H27" i="2"/>
  <c r="E27" i="2"/>
  <c r="C27" i="2"/>
  <c r="F27" i="2"/>
  <c r="H35" i="2"/>
  <c r="E35" i="2"/>
  <c r="C35" i="2"/>
  <c r="F35" i="2"/>
  <c r="H43" i="2"/>
  <c r="E43" i="2"/>
  <c r="C43" i="2"/>
  <c r="F43" i="2"/>
  <c r="H28" i="2"/>
  <c r="F28" i="2"/>
  <c r="E28" i="2"/>
  <c r="C28" i="2"/>
  <c r="H36" i="2"/>
  <c r="F36" i="2"/>
  <c r="E36" i="2"/>
  <c r="C36" i="2"/>
  <c r="H44" i="2"/>
  <c r="F44" i="2"/>
  <c r="E44" i="2"/>
  <c r="C44" i="2"/>
  <c r="I47" i="2"/>
  <c r="D4" i="2"/>
  <c r="H47" i="2" l="1"/>
  <c r="E4" i="5" s="1"/>
  <c r="Q39" i="2"/>
  <c r="L39" i="2"/>
  <c r="O39" i="2"/>
  <c r="N39" i="2"/>
  <c r="Q31" i="2"/>
  <c r="L31" i="2"/>
  <c r="O31" i="2"/>
  <c r="N31" i="2"/>
  <c r="Q23" i="2"/>
  <c r="L23" i="2"/>
  <c r="O23" i="2"/>
  <c r="N23" i="2"/>
  <c r="Q15" i="2"/>
  <c r="L15" i="2"/>
  <c r="O15" i="2"/>
  <c r="N15" i="2"/>
  <c r="Q45" i="2"/>
  <c r="O45" i="2"/>
  <c r="N45" i="2"/>
  <c r="L45" i="2"/>
  <c r="L37" i="2"/>
  <c r="O37" i="2"/>
  <c r="Q37" i="2"/>
  <c r="N37" i="2"/>
  <c r="L29" i="2"/>
  <c r="N29" i="2"/>
  <c r="O29" i="2"/>
  <c r="Q29" i="2"/>
  <c r="L21" i="2"/>
  <c r="O21" i="2"/>
  <c r="Q21" i="2"/>
  <c r="N21" i="2"/>
  <c r="L13" i="2"/>
  <c r="N13" i="2"/>
  <c r="O13" i="2"/>
  <c r="Q13" i="2"/>
  <c r="Q44" i="2"/>
  <c r="O44" i="2"/>
  <c r="L44" i="2"/>
  <c r="N44" i="2"/>
  <c r="Q40" i="2"/>
  <c r="O40" i="2"/>
  <c r="L40" i="2"/>
  <c r="N40" i="2"/>
  <c r="Q36" i="2"/>
  <c r="O36" i="2"/>
  <c r="L36" i="2"/>
  <c r="N36" i="2"/>
  <c r="Q32" i="2"/>
  <c r="O32" i="2"/>
  <c r="L32" i="2"/>
  <c r="N32" i="2"/>
  <c r="Q28" i="2"/>
  <c r="O28" i="2"/>
  <c r="L28" i="2"/>
  <c r="N28" i="2"/>
  <c r="Q24" i="2"/>
  <c r="O24" i="2"/>
  <c r="L24" i="2"/>
  <c r="N24" i="2"/>
  <c r="Q20" i="2"/>
  <c r="O20" i="2"/>
  <c r="L20" i="2"/>
  <c r="N20" i="2"/>
  <c r="Q16" i="2"/>
  <c r="O16" i="2"/>
  <c r="L16" i="2"/>
  <c r="N16" i="2"/>
  <c r="Q12" i="2"/>
  <c r="O12" i="2"/>
  <c r="L12" i="2"/>
  <c r="N12" i="2"/>
  <c r="Q8" i="2"/>
  <c r="O8" i="2"/>
  <c r="L8" i="2"/>
  <c r="N8" i="2"/>
  <c r="D5" i="2"/>
  <c r="C4" i="5"/>
  <c r="D4" i="5" s="1"/>
  <c r="C5" i="5" s="1"/>
  <c r="D5" i="5" s="1"/>
  <c r="C6" i="5" s="1"/>
  <c r="D6" i="5" s="1"/>
  <c r="C7" i="5" s="1"/>
  <c r="D7" i="5" s="1"/>
  <c r="C8" i="5" s="1"/>
  <c r="D8" i="5" s="1"/>
  <c r="C9" i="5" s="1"/>
  <c r="D9" i="5" s="1"/>
  <c r="C10" i="5" s="1"/>
  <c r="D10" i="5" s="1"/>
  <c r="C11" i="5" s="1"/>
  <c r="D11" i="5" s="1"/>
  <c r="C12" i="5" s="1"/>
  <c r="D12" i="5" s="1"/>
  <c r="C13" i="5" s="1"/>
  <c r="D13" i="5" s="1"/>
  <c r="C14" i="5" s="1"/>
  <c r="D14" i="5" s="1"/>
  <c r="C15" i="5" s="1"/>
  <c r="D15" i="5" s="1"/>
  <c r="C16" i="5" s="1"/>
  <c r="D16" i="5" s="1"/>
  <c r="Q43" i="2"/>
  <c r="L43" i="2"/>
  <c r="O43" i="2"/>
  <c r="N43" i="2"/>
  <c r="Q35" i="2"/>
  <c r="L35" i="2"/>
  <c r="O35" i="2"/>
  <c r="N35" i="2"/>
  <c r="Q27" i="2"/>
  <c r="L27" i="2"/>
  <c r="O27" i="2"/>
  <c r="N27" i="2"/>
  <c r="Q19" i="2"/>
  <c r="L19" i="2"/>
  <c r="O19" i="2"/>
  <c r="N19" i="2"/>
  <c r="Q11" i="2"/>
  <c r="L11" i="2"/>
  <c r="O11" i="2"/>
  <c r="N11" i="2"/>
  <c r="N41" i="2"/>
  <c r="O41" i="2"/>
  <c r="Q41" i="2"/>
  <c r="L41" i="2"/>
  <c r="N33" i="2"/>
  <c r="O33" i="2"/>
  <c r="Q33" i="2"/>
  <c r="L33" i="2"/>
  <c r="N25" i="2"/>
  <c r="O25" i="2"/>
  <c r="Q25" i="2"/>
  <c r="L25" i="2"/>
  <c r="N17" i="2"/>
  <c r="O17" i="2"/>
  <c r="Q17" i="2"/>
  <c r="L17" i="2"/>
  <c r="N9" i="2"/>
  <c r="O9" i="2"/>
  <c r="Q9" i="2"/>
  <c r="L9" i="2"/>
  <c r="N42" i="2"/>
  <c r="O42" i="2"/>
  <c r="L42" i="2"/>
  <c r="Q42" i="2"/>
  <c r="O38" i="2"/>
  <c r="L38" i="2"/>
  <c r="N38" i="2"/>
  <c r="Q38" i="2"/>
  <c r="Q34" i="2"/>
  <c r="N34" i="2"/>
  <c r="O34" i="2"/>
  <c r="L34" i="2"/>
  <c r="O30" i="2"/>
  <c r="Q30" i="2"/>
  <c r="N30" i="2"/>
  <c r="L30" i="2"/>
  <c r="N26" i="2"/>
  <c r="O26" i="2"/>
  <c r="Q26" i="2"/>
  <c r="L26" i="2"/>
  <c r="O22" i="2"/>
  <c r="Q22" i="2"/>
  <c r="L22" i="2"/>
  <c r="N22" i="2"/>
  <c r="N18" i="2"/>
  <c r="Q18" i="2"/>
  <c r="O18" i="2"/>
  <c r="L18" i="2"/>
  <c r="O14" i="2"/>
  <c r="N14" i="2"/>
  <c r="L14" i="2"/>
  <c r="Q14" i="2"/>
  <c r="N10" i="2"/>
  <c r="O10" i="2"/>
  <c r="L10" i="2"/>
  <c r="Q10" i="2"/>
  <c r="V3" i="2"/>
  <c r="X3" i="2" s="1"/>
  <c r="M4" i="2"/>
  <c r="M5" i="2" s="1"/>
  <c r="A10" i="1"/>
  <c r="A12" i="1" s="1"/>
  <c r="A14" i="1" s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A38" i="1" s="1"/>
  <c r="A40" i="1" s="1"/>
  <c r="A42" i="1" s="1"/>
  <c r="V4" i="2" l="1"/>
  <c r="V5" i="2" s="1"/>
  <c r="AE3" i="2"/>
  <c r="AG3" i="2" s="1"/>
  <c r="Q47" i="2"/>
  <c r="E5" i="5" s="1"/>
  <c r="E17" i="5" s="1"/>
  <c r="AN3" i="2" l="1"/>
  <c r="AP3" i="2" s="1"/>
  <c r="AE4" i="2"/>
  <c r="AE5" i="2" s="1"/>
  <c r="AN4" i="2" l="1"/>
  <c r="AN5" i="2" s="1"/>
  <c r="AW3" i="2"/>
  <c r="AY3" i="2" s="1"/>
  <c r="AW4" i="2" l="1"/>
  <c r="AW5" i="2" s="1"/>
  <c r="BF3" i="2"/>
  <c r="BH3" i="2" s="1"/>
  <c r="BF4" i="2" l="1"/>
  <c r="BF5" i="2" s="1"/>
  <c r="BO3" i="2"/>
  <c r="BQ3" i="2" s="1"/>
  <c r="BO4" i="2" l="1"/>
  <c r="BO5" i="2" s="1"/>
  <c r="BX3" i="2"/>
  <c r="BZ3" i="2" s="1"/>
  <c r="BX4" i="2" l="1"/>
  <c r="BX5" i="2" s="1"/>
  <c r="CG3" i="2"/>
  <c r="CI3" i="2" s="1"/>
  <c r="CG4" i="2" l="1"/>
  <c r="CG5" i="2" s="1"/>
  <c r="CP3" i="2"/>
  <c r="CR3" i="2" s="1"/>
  <c r="CP4" i="2" l="1"/>
  <c r="CP5" i="2" s="1"/>
  <c r="CY3" i="2"/>
  <c r="DA3" i="2" s="1"/>
  <c r="CY4" i="2" l="1"/>
  <c r="CY5" i="2" s="1"/>
  <c r="DH3" i="2"/>
  <c r="DJ3" i="2" s="1"/>
  <c r="DH4" i="2" s="1"/>
  <c r="DH5" i="2" s="1"/>
</calcChain>
</file>

<file path=xl/sharedStrings.xml><?xml version="1.0" encoding="utf-8"?>
<sst xmlns="http://schemas.openxmlformats.org/spreadsheetml/2006/main" count="247" uniqueCount="43">
  <si>
    <t>No</t>
  </si>
  <si>
    <t>Item</t>
  </si>
  <si>
    <t>Material</t>
  </si>
  <si>
    <t>DN1</t>
  </si>
  <si>
    <t>DN2</t>
  </si>
  <si>
    <t>PN</t>
  </si>
  <si>
    <t>Total</t>
  </si>
  <si>
    <t>Pipe</t>
  </si>
  <si>
    <t>May</t>
  </si>
  <si>
    <t>Start</t>
  </si>
  <si>
    <t>Finish</t>
  </si>
  <si>
    <t>Qty Produksi</t>
  </si>
  <si>
    <t>Delivery Plan 1</t>
  </si>
  <si>
    <t>Production Date   :</t>
  </si>
  <si>
    <t>~</t>
  </si>
  <si>
    <t>Delivery Date       :</t>
  </si>
  <si>
    <t>Arrival on site      :</t>
  </si>
  <si>
    <t>No.</t>
  </si>
  <si>
    <t>DN 1</t>
  </si>
  <si>
    <t>DN 2</t>
  </si>
  <si>
    <t>Berat/Unit</t>
  </si>
  <si>
    <t>Qty</t>
  </si>
  <si>
    <t>Total Berat</t>
  </si>
  <si>
    <t>TOTAL</t>
  </si>
  <si>
    <t>HOLIDAY</t>
  </si>
  <si>
    <t>Minggu</t>
  </si>
  <si>
    <t>Delivery Plan 2</t>
  </si>
  <si>
    <t>Delivery Plan 3</t>
  </si>
  <si>
    <t>Delivery Plan 4</t>
  </si>
  <si>
    <t>Delivery Plan 5</t>
  </si>
  <si>
    <t>Delivery Plan 6</t>
  </si>
  <si>
    <t>Delivery Plan 7</t>
  </si>
  <si>
    <t>Delivery Plan 8</t>
  </si>
  <si>
    <t>Delivery Plan 9</t>
  </si>
  <si>
    <t>Delivery Plan 10</t>
  </si>
  <si>
    <t>Delivery Plan 11</t>
  </si>
  <si>
    <t>Delivery Plan 12</t>
  </si>
  <si>
    <t>Delivery Plan 13</t>
  </si>
  <si>
    <t>Summary Delivery Plan</t>
  </si>
  <si>
    <t>Delivery Plan</t>
  </si>
  <si>
    <t>Delivery Date</t>
  </si>
  <si>
    <t>Arrival On site</t>
  </si>
  <si>
    <t>Tonase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</si>
</sst>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3" formatCode="_(* #,##0.00_);_(* \(#,##0.00\);_(* &quot;-&quot;??_);_(@_)"/>
    <numFmt numFmtId="164" formatCode="_-* #,##0_-;\-* #,##0_-;_-* &quot;-&quot;_-;_-@_-"/>
    <numFmt numFmtId="165" formatCode="_(* #,##0_);_(* \(#,##0\);_(* &quot;-&quot;??_);_(@_)"/>
    <numFmt numFmtId="166" formatCode="[$-13809]dd\ mmmm\ yyyy;@"/>
    <numFmt numFmtId="167" formatCode="dd\ mmmm\ yyyy"/>
    <numFmt numFmtId="168" formatCode="[$-409]d\-mmm\-yy;@"/>
    <numFmt numFmtId="169" formatCode=";;;"/>
  </numFmts>
  <fonts count="20" x14ac:knownFonts="1">
    <font>
      <sz val="10"/>
      <color rgb="FF000000"/>
      <name val="Times New Roman"/>
      <charset val="204"/>
    </font>
    <font>
      <b/>
      <sz val="18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  <scheme val="minor"/>
    </font>
    <font>
      <sz val="10"/>
      <color theme="0" tint="-0.14999847407452621"/>
      <name val="Times New Roman"/>
      <family val="1"/>
    </font>
    <font>
      <b/>
      <sz val="10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/>
      </left>
      <right/>
      <top style="thin">
        <color indexed="64"/>
      </top>
      <bottom/>
      <diagonal/>
    </border>
    <border>
      <left style="thin">
        <color theme="6"/>
      </left>
      <right/>
      <top style="medium">
        <color theme="6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6" fillId="0" borderId="5" xfId="0" applyFont="1" applyBorder="1"/>
    <xf numFmtId="0" fontId="0" fillId="0" borderId="6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" fontId="0" fillId="0" borderId="0" xfId="0" applyNumberFormat="1" applyFill="1" applyBorder="1" applyAlignment="1">
      <alignment horizontal="left" vertical="top"/>
    </xf>
    <xf numFmtId="0" fontId="4" fillId="4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top"/>
    </xf>
    <xf numFmtId="0" fontId="6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left" vertical="top"/>
    </xf>
    <xf numFmtId="166" fontId="6" fillId="3" borderId="9" xfId="1" applyNumberFormat="1" applyFont="1" applyFill="1" applyBorder="1" applyAlignment="1">
      <alignment horizontal="center" vertical="top"/>
    </xf>
    <xf numFmtId="43" fontId="6" fillId="3" borderId="9" xfId="1" applyNumberFormat="1" applyFont="1" applyFill="1" applyBorder="1" applyAlignment="1">
      <alignment horizontal="center" vertical="top"/>
    </xf>
    <xf numFmtId="1" fontId="7" fillId="3" borderId="9" xfId="0" applyNumberFormat="1" applyFont="1" applyFill="1" applyBorder="1" applyAlignment="1">
      <alignment horizontal="left" vertical="top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top"/>
    </xf>
    <xf numFmtId="43" fontId="6" fillId="0" borderId="10" xfId="1" applyNumberFormat="1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1" fontId="7" fillId="0" borderId="10" xfId="0" applyNumberFormat="1" applyFont="1" applyBorder="1" applyAlignment="1">
      <alignment horizontal="left" vertical="top"/>
    </xf>
    <xf numFmtId="165" fontId="7" fillId="0" borderId="10" xfId="0" applyNumberFormat="1" applyFont="1" applyBorder="1" applyAlignment="1">
      <alignment horizontal="left" vertical="top"/>
    </xf>
    <xf numFmtId="0" fontId="6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left" vertical="top"/>
    </xf>
    <xf numFmtId="0" fontId="6" fillId="3" borderId="10" xfId="0" applyFont="1" applyFill="1" applyBorder="1"/>
    <xf numFmtId="166" fontId="6" fillId="3" borderId="10" xfId="1" applyNumberFormat="1" applyFont="1" applyFill="1" applyBorder="1" applyAlignment="1">
      <alignment horizontal="center" vertical="top"/>
    </xf>
    <xf numFmtId="43" fontId="6" fillId="3" borderId="10" xfId="1" applyNumberFormat="1" applyFont="1" applyFill="1" applyBorder="1" applyAlignment="1">
      <alignment horizontal="center" vertical="top"/>
    </xf>
    <xf numFmtId="0" fontId="6" fillId="3" borderId="10" xfId="0" applyFont="1" applyFill="1" applyBorder="1" applyAlignment="1">
      <alignment horizontal="left" vertical="top"/>
    </xf>
    <xf numFmtId="1" fontId="6" fillId="3" borderId="10" xfId="0" applyNumberFormat="1" applyFont="1" applyFill="1" applyBorder="1" applyAlignment="1">
      <alignment horizontal="left" vertical="top"/>
    </xf>
    <xf numFmtId="165" fontId="7" fillId="3" borderId="10" xfId="0" applyNumberFormat="1" applyFont="1" applyFill="1" applyBorder="1" applyAlignment="1">
      <alignment horizontal="left" vertical="top"/>
    </xf>
    <xf numFmtId="1" fontId="6" fillId="0" borderId="10" xfId="0" applyNumberFormat="1" applyFont="1" applyBorder="1" applyAlignment="1">
      <alignment horizontal="left" vertical="top"/>
    </xf>
    <xf numFmtId="168" fontId="15" fillId="0" borderId="13" xfId="1" applyNumberFormat="1" applyFont="1" applyBorder="1"/>
    <xf numFmtId="168" fontId="16" fillId="0" borderId="0" xfId="1" applyNumberFormat="1" applyFont="1" applyBorder="1" applyAlignment="1">
      <alignment horizontal="center"/>
    </xf>
    <xf numFmtId="168" fontId="15" fillId="0" borderId="0" xfId="1" applyNumberFormat="1" applyFont="1" applyBorder="1"/>
    <xf numFmtId="168" fontId="6" fillId="0" borderId="0" xfId="1" applyNumberFormat="1" applyFont="1" applyBorder="1" applyAlignment="1">
      <alignment horizontal="center"/>
    </xf>
    <xf numFmtId="168" fontId="18" fillId="0" borderId="0" xfId="1" applyNumberFormat="1" applyFont="1" applyBorder="1" applyAlignment="1">
      <alignment horizontal="center"/>
    </xf>
    <xf numFmtId="165" fontId="6" fillId="0" borderId="5" xfId="1" applyNumberFormat="1" applyFont="1" applyBorder="1"/>
    <xf numFmtId="168" fontId="17" fillId="0" borderId="13" xfId="1" applyNumberFormat="1" applyFont="1" applyBorder="1" applyAlignment="1">
      <alignment horizontal="center"/>
    </xf>
    <xf numFmtId="0" fontId="2" fillId="0" borderId="5" xfId="2" applyBorder="1" applyAlignment="1">
      <alignment horizontal="center" vertical="center"/>
    </xf>
    <xf numFmtId="0" fontId="2" fillId="0" borderId="5" xfId="2" applyBorder="1" applyAlignment="1">
      <alignment horizontal="center" vertical="center" wrapText="1"/>
    </xf>
    <xf numFmtId="0" fontId="2" fillId="0" borderId="5" xfId="2" applyBorder="1" applyAlignment="1">
      <alignment horizontal="left" vertical="top"/>
    </xf>
    <xf numFmtId="0" fontId="2" fillId="0" borderId="0" xfId="2" applyAlignment="1">
      <alignment horizontal="left" vertical="top"/>
    </xf>
    <xf numFmtId="168" fontId="6" fillId="0" borderId="13" xfId="1" applyNumberFormat="1" applyFont="1" applyBorder="1" applyAlignment="1">
      <alignment horizontal="center"/>
    </xf>
    <xf numFmtId="0" fontId="2" fillId="0" borderId="0" xfId="0" applyFont="1"/>
    <xf numFmtId="0" fontId="13" fillId="0" borderId="0" xfId="0" applyFont="1"/>
    <xf numFmtId="0" fontId="10" fillId="0" borderId="0" xfId="0" applyFont="1"/>
    <xf numFmtId="0" fontId="10" fillId="0" borderId="11" xfId="0" applyFont="1" applyBorder="1"/>
    <xf numFmtId="0" fontId="2" fillId="0" borderId="13" xfId="0" applyFont="1" applyBorder="1"/>
    <xf numFmtId="0" fontId="17" fillId="0" borderId="14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168" fontId="6" fillId="0" borderId="0" xfId="0" applyNumberFormat="1" applyFont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8" xfId="0" applyFont="1" applyBorder="1"/>
    <xf numFmtId="0" fontId="2" fillId="0" borderId="22" xfId="0" applyFont="1" applyBorder="1"/>
    <xf numFmtId="0" fontId="2" fillId="0" borderId="23" xfId="0" applyFont="1" applyBorder="1"/>
    <xf numFmtId="167" fontId="9" fillId="0" borderId="0" xfId="5" applyNumberFormat="1"/>
    <xf numFmtId="0" fontId="9" fillId="0" borderId="0" xfId="5"/>
    <xf numFmtId="16" fontId="19" fillId="0" borderId="3" xfId="0" applyNumberFormat="1" applyFont="1" applyBorder="1" applyAlignment="1">
      <alignment horizontal="center" vertical="center"/>
    </xf>
    <xf numFmtId="0" fontId="12" fillId="0" borderId="0" xfId="2" applyFont="1" applyAlignment="1">
      <alignment horizontal="left" vertical="top"/>
    </xf>
    <xf numFmtId="168" fontId="2" fillId="0" borderId="5" xfId="2" applyNumberFormat="1" applyBorder="1" applyAlignment="1">
      <alignment horizontal="center" vertical="top"/>
    </xf>
    <xf numFmtId="165" fontId="0" fillId="0" borderId="5" xfId="1" applyNumberFormat="1" applyFont="1" applyFill="1" applyBorder="1" applyAlignment="1">
      <alignment horizontal="left" vertical="top"/>
    </xf>
    <xf numFmtId="168" fontId="6" fillId="2" borderId="0" xfId="1" applyNumberFormat="1" applyFont="1" applyFill="1" applyBorder="1" applyAlignment="1">
      <alignment horizontal="center"/>
    </xf>
    <xf numFmtId="168" fontId="17" fillId="2" borderId="13" xfId="1" applyNumberFormat="1" applyFont="1" applyFill="1" applyBorder="1" applyAlignment="1">
      <alignment horizontal="center"/>
    </xf>
    <xf numFmtId="168" fontId="6" fillId="2" borderId="13" xfId="1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left" indent="1"/>
    </xf>
    <xf numFmtId="169" fontId="2" fillId="0" borderId="0" xfId="0" applyNumberFormat="1" applyFont="1"/>
    <xf numFmtId="164" fontId="6" fillId="0" borderId="2" xfId="0" applyNumberFormat="1" applyFont="1" applyBorder="1" applyAlignment="1"/>
    <xf numFmtId="164" fontId="6" fillId="0" borderId="5" xfId="0" applyNumberFormat="1" applyFont="1" applyBorder="1" applyAlignment="1"/>
    <xf numFmtId="0" fontId="2" fillId="2" borderId="0" xfId="0" applyFont="1" applyFill="1"/>
    <xf numFmtId="0" fontId="10" fillId="2" borderId="0" xfId="0" applyFont="1" applyFill="1"/>
    <xf numFmtId="169" fontId="2" fillId="2" borderId="0" xfId="0" applyNumberFormat="1" applyFont="1" applyFill="1"/>
    <xf numFmtId="0" fontId="3" fillId="4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5" xfId="2" applyBorder="1" applyAlignment="1">
      <alignment horizontal="center" vertical="top"/>
    </xf>
    <xf numFmtId="16" fontId="19" fillId="2" borderId="3" xfId="0" applyNumberFormat="1" applyFont="1" applyFill="1" applyBorder="1" applyAlignment="1">
      <alignment horizontal="center" vertical="center"/>
    </xf>
    <xf numFmtId="165" fontId="7" fillId="2" borderId="9" xfId="0" applyNumberFormat="1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left" vertical="top"/>
    </xf>
    <xf numFmtId="165" fontId="7" fillId="2" borderId="10" xfId="0" applyNumberFormat="1" applyFont="1" applyFill="1" applyBorder="1" applyAlignment="1">
      <alignment horizontal="left" vertical="top"/>
    </xf>
    <xf numFmtId="0" fontId="6" fillId="2" borderId="10" xfId="0" applyFont="1" applyFill="1" applyBorder="1" applyAlignment="1">
      <alignment horizontal="left" vertical="top"/>
    </xf>
    <xf numFmtId="0" fontId="6" fillId="2" borderId="9" xfId="0" applyFont="1" applyFill="1" applyBorder="1"/>
    <xf numFmtId="0" fontId="7" fillId="2" borderId="10" xfId="0" applyFont="1" applyFill="1" applyBorder="1" applyAlignment="1">
      <alignment horizontal="left" vertical="top"/>
    </xf>
    <xf numFmtId="0" fontId="6" fillId="2" borderId="10" xfId="0" applyFont="1" applyFill="1" applyBorder="1"/>
    <xf numFmtId="0" fontId="6" fillId="2" borderId="2" xfId="0" applyFont="1" applyFill="1" applyBorder="1" applyAlignment="1">
      <alignment horizontal="left" indent="1"/>
    </xf>
    <xf numFmtId="0" fontId="6" fillId="2" borderId="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/>
    <xf numFmtId="165" fontId="6" fillId="2" borderId="5" xfId="1" applyNumberFormat="1" applyFont="1" applyFill="1" applyBorder="1"/>
  </cellXfs>
  <cellStyles count="7">
    <cellStyle name="Comma" xfId="1" builtinId="3"/>
    <cellStyle name="Comma [0] 2" xfId="3" xr:uid="{600141CC-8014-4067-B624-31A3726955C1}"/>
    <cellStyle name="Comma 2" xfId="6" xr:uid="{17D69181-78D6-460B-A460-45E94C9AB43B}"/>
    <cellStyle name="Normal" xfId="0" builtinId="0"/>
    <cellStyle name="Normal 2" xfId="5" xr:uid="{C7E650A5-BC9D-4669-AD2D-5FBF255FF00B}"/>
    <cellStyle name="Normal 3" xfId="2" xr:uid="{7C840597-660D-4C82-B017-8C00FE60D34F}"/>
    <cellStyle name="Percent 2" xfId="4" xr:uid="{44F914A5-2AE4-4878-80B8-BA3D0E27D3D0}"/>
  </cellStyles>
  <dxfs count="2">
    <dxf>
      <font>
        <color theme="0"/>
      </font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le Style 1" pivot="0" count="1" xr9:uid="{EF878BCC-2EEA-4967-B505-E9929E881801}"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112059</xdr:colOff>
      <xdr:row>18</xdr:row>
      <xdr:rowOff>123264</xdr:rowOff>
    </xdr:from>
    <xdr:to>
      <xdr:col>45</xdr:col>
      <xdr:colOff>481853</xdr:colOff>
      <xdr:row>24</xdr:row>
      <xdr:rowOff>78441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3F8C2F2C-7671-4B2A-8E8A-E976FC0FBD92}"/>
            </a:ext>
          </a:extLst>
        </xdr:cNvPr>
        <xdr:cNvSpPr/>
      </xdr:nvSpPr>
      <xdr:spPr>
        <a:xfrm>
          <a:off x="14690912" y="3485029"/>
          <a:ext cx="2767853" cy="896471"/>
        </a:xfrm>
        <a:prstGeom prst="wedgeRectCallout">
          <a:avLst>
            <a:gd name="adj1" fmla="val -4639"/>
            <a:gd name="adj2" fmla="val -21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jadi menampilkan data sesuai planning produksi item apa saja yg ditampilkan dari tanggal 4-7 may</a:t>
          </a:r>
        </a:p>
      </xdr:txBody>
    </xdr:sp>
    <xdr:clientData/>
  </xdr:twoCellAnchor>
  <xdr:twoCellAnchor>
    <xdr:from>
      <xdr:col>28</xdr:col>
      <xdr:colOff>100853</xdr:colOff>
      <xdr:row>6</xdr:row>
      <xdr:rowOff>0</xdr:rowOff>
    </xdr:from>
    <xdr:to>
      <xdr:col>40</xdr:col>
      <xdr:colOff>302559</xdr:colOff>
      <xdr:row>10</xdr:row>
      <xdr:rowOff>33618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6D490AC3-DF8D-4EA0-BED6-B372BED8C181}"/>
            </a:ext>
          </a:extLst>
        </xdr:cNvPr>
        <xdr:cNvSpPr/>
      </xdr:nvSpPr>
      <xdr:spPr>
        <a:xfrm>
          <a:off x="13099677" y="1467971"/>
          <a:ext cx="1243853" cy="67235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rpec44\Eng-Temporary\Documents%20and%20Settings\KMRAO\Local%20Settings\Temporary%20Internet%20Files\OLK10\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1%20Rama\RAPP%20FL3B\Back%20Up%20Costing\9164L\9164l%20-%20OP-PN06-1%203-V%20or%20l%20be%20Ge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ivil%20Estimators\2014\NPK%20Granular%20II%20Kujang\by%20EST\WINDOWS\TEMP\Lain-lain\Company%20Profile%20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EBU%20CFIRED%20POWER%20PLANT/elvie/Files/2004/san%20miguel/Foundation%20support/option%201/elvie/Files/2004/san%20miguel/PET-MPPF%20San%20Fernando/elvie/Files/2002/nkk/ega%20documents/EGA%203/elvie/Files/2001/BISCOM/break%20ab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KO%20SAN\P3FH%202016\P3FH%20PUMP%20CALCULATION\Progress%20Report\monthly\Documents%20and%20Settings\miftah\Local%20Settings\Temporary%20Internet%20Files\OLK1D\Back%20up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ivil%20Estimators\2014\NPK%20Granular%20II%20Kujang\by%20EST\ANNA\lind\Non%20KS\statomer\asahi\bq-ashahi-R1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m-2\alli\Files\Alli\1999\Metro%20Naga%20-%20water%20works\Breakdown\Files\ALLI\Metro%20Naga%20-%20water%20works\ALLI\Agno-Hyundai\Break\Civi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a-03\elvie\EGA%203\elvie\Files\2001\BISCOM\EGA%203\elvie\Files\2000\laguna%20prop\Med.%20rise%20orig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Q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m-4\bonifacio%20ga\mikey\project%20in%201999\fbdc-elevatedh2otank\rev.1\21-05-9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a-03\elvie\EGA%203\elvie\Files\2001\URC\EGA%203\elvie\Files\2000\mwci%20ATD-21\mwci%20ATD-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ivil%20Estimators\2014\NPK%20Granular%20II%20Kujang\by%20EST\ANNA\lind\Non%20KS\statomer\Foundation%20DA%207%20charging%20system%20statomer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_2009/COSTING%20FINANCE/IPP%20LOCAL/COSTING%202018/8394L-%20LIBRATAMA-Pipa%20FRP%20MCWP/8394%20-%20R0%20OP-PN10-1.3-V%20or%20l%20PT.%20Libratama-%20R2-2018092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rikbbfs01\Common%20Projects\Schedule\Vanilla%201B\8.%20Weekly%20Report\Week%2046%20(5%20Nov%2017%20-%2017%20Nov%2017)\Procurement%20progress\2017-11-15%20Procurement%20Plan%20Fiber%20Plant%20with%20summary%20-%20Viscos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a-1\allfiles\evgdg\san%20juan%20pipe%20mod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KMRAO\Local%20Settings\Temporary%20Internet%20Files\OLK10\B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2806;&#27880;\&#65406;&#65426;&#65437;&#65412;\&#24037;&#21209;&#65420;&#65439;&#65435;&#65404;&#65438;&#65386;&#65400;&#65412;\&#20013;&#36817;&#26481;_&#65393;&#65420;&#65432;&#65398;&#26696;&#20214;\&#65315;&#65321;&#65327;&#65330;_Fez\Monthly%20Report\2002&#24180;8&#26376;\Rapport%20d'avancement%20No%204\RS2002-Liste%20des%20doc-KHIR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i\proposal\SHARE\CAMCO\LOADING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ALCFM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HS\Proposal\Non%20Ks\pertamina\ANNA\lind\Non%20KS\statomer\Foundation%20DA%207%20charging%20system%20stato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334-Summary"/>
      <sheetName val="A"/>
      <sheetName val="B1"/>
      <sheetName val="CONSUMABLE"/>
      <sheetName val="WK"/>
      <sheetName val="LOADDAT"/>
      <sheetName val="MHR-ANLIS"/>
      <sheetName val="CBD"/>
      <sheetName val="LE_Total(G_Summ Proj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intaan Desain"/>
      <sheetName val="Kelayakan Design"/>
      <sheetName val="History Doc"/>
      <sheetName val="Input Rate"/>
      <sheetName val="Summary"/>
      <sheetName val="Total Cost"/>
      <sheetName val="Cost Perunit"/>
      <sheetName val="BOQ"/>
      <sheetName val="MTO"/>
      <sheetName val="rekap all"/>
      <sheetName val="Pipa"/>
      <sheetName val="elbow 90"/>
      <sheetName val="CON &amp; ECC  Rdc"/>
      <sheetName val="Pipe &amp; Joint For Fittings"/>
      <sheetName val="elbow 45"/>
      <sheetName val="end cap"/>
      <sheetName val="Eq tee"/>
      <sheetName val="Rdc Tee"/>
      <sheetName val="Flange CL150"/>
      <sheetName val="Blind Flange CL150"/>
      <sheetName val="Butt &amp; Wrap Kits"/>
      <sheetName val="Pipe &amp; Joint For Fittings (2)"/>
      <sheetName val="Sheet5"/>
      <sheetName val="Branch Jo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4">
          <cell r="D14" t="str">
            <v>PRODUCT SPECIFICATION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</row>
        <row r="2"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D3" t="str">
            <v>NOMINAL PRESSURE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4">
          <cell r="E4" t="str">
            <v>Thickness Factor:</v>
          </cell>
          <cell r="F4">
            <v>1</v>
          </cell>
          <cell r="G4">
            <v>1.2</v>
          </cell>
          <cell r="H4" t="str">
            <v>Factor:</v>
          </cell>
        </row>
        <row r="5">
          <cell r="D5" t="str">
            <v>Nominal Pipe Diameter</v>
          </cell>
          <cell r="E5">
            <v>0</v>
          </cell>
          <cell r="F5" t="str">
            <v>T joint</v>
          </cell>
          <cell r="G5" t="str">
            <v>T Pipe</v>
          </cell>
          <cell r="H5" t="str">
            <v>Minimum Width
W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D7" t="str">
            <v>mm</v>
          </cell>
          <cell r="E7" t="str">
            <v>inc</v>
          </cell>
          <cell r="F7" t="str">
            <v>mm</v>
          </cell>
          <cell r="G7" t="str">
            <v>mm</v>
          </cell>
          <cell r="H7" t="str">
            <v>mm</v>
          </cell>
        </row>
        <row r="8">
          <cell r="D8">
            <v>15</v>
          </cell>
          <cell r="E8">
            <v>0.6</v>
          </cell>
          <cell r="F8">
            <v>4.3</v>
          </cell>
          <cell r="G8">
            <v>4.3</v>
          </cell>
          <cell r="H8">
            <v>150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 t="str">
            <v>thk @layer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 t="str">
            <v>thk @layer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 t="str">
            <v>glass length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 t="str">
            <v>JOINT KIT: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 t="str">
            <v>Veil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 t="str">
            <v xml:space="preserve">CSM 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 t="str">
            <v xml:space="preserve">WR 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 t="str">
            <v xml:space="preserve">Total Glass 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 t="str">
            <v>Resin Struktur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 t="str">
            <v>Resin Liner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 t="str">
            <v>Resin Top Coat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 t="str">
            <v>Resin for Cabosil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 t="str">
            <v>Total Resin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 t="str">
            <v xml:space="preserve">Dempul (putty) 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 t="str">
            <v>Cabosil bubuk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 t="str">
            <v xml:space="preserve">Cobalt 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 t="str">
            <v>Pigment (if required)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 t="str">
            <v xml:space="preserve">Catalyst 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 t="str">
            <v>Tinuvin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 t="str">
            <v>Chloroform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 t="str">
            <v>Sol. Wax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 t="str">
            <v>TOTAL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D34">
            <v>20</v>
          </cell>
          <cell r="E34">
            <v>0.8</v>
          </cell>
          <cell r="F34">
            <v>4.3</v>
          </cell>
          <cell r="G34">
            <v>4.3</v>
          </cell>
          <cell r="H34">
            <v>90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 t="str">
            <v>thk @layer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 t="str">
            <v>thk @layer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 t="str">
            <v>glass length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 t="str">
            <v>JOINT KIT: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 t="str">
            <v>Veil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 t="str">
            <v xml:space="preserve">CSM 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 t="str">
            <v xml:space="preserve">WR 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 t="str">
            <v xml:space="preserve">Total Glass 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 t="str">
            <v>Resin Struktur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 t="str">
            <v>Resin Liner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 t="str">
            <v>Resin Top Coat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 t="str">
            <v>Resin for Cabosil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 t="str">
            <v>Total Resin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 t="str">
            <v xml:space="preserve">Dempul (putty) 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 t="str">
            <v>Cabosil bubuk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 t="str">
            <v xml:space="preserve">Cobalt 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 t="str">
            <v>Pigment (if required)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 t="str">
            <v xml:space="preserve">Catalyst 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 t="str">
            <v>Tinuvin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 t="str">
            <v>Chloroform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 t="str">
            <v>Sol. Wax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 t="str">
            <v>TOTAL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D60">
            <v>25</v>
          </cell>
          <cell r="E60">
            <v>1</v>
          </cell>
          <cell r="F60">
            <v>4.3</v>
          </cell>
          <cell r="G60">
            <v>4.3</v>
          </cell>
          <cell r="H60">
            <v>150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 t="str">
            <v>thk @layer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 t="str">
            <v>thk @layer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 t="str">
            <v>glass length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 t="str">
            <v>JOINT KIT: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 t="str">
            <v>Veil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 t="str">
            <v xml:space="preserve">CSM 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 t="str">
            <v xml:space="preserve">WR 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 t="str">
            <v xml:space="preserve">Total Glass 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 t="str">
            <v>Resin Struktur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 t="str">
            <v>Resin Liner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 t="str">
            <v>Resin Top Coat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>Resin for Cabosil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 t="str">
            <v>Total Resin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 t="str">
            <v xml:space="preserve">Dempul (putty) 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 t="str">
            <v>Cabosil bubuk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 t="str">
            <v xml:space="preserve">Cobalt 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 t="str">
            <v>Pigment (if required)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 t="str">
            <v xml:space="preserve">Catalyst 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 t="str">
            <v>Tinuvin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 t="str">
            <v>Chloroform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 t="str">
            <v>Sol. Wax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 t="str">
            <v>TOTAL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D86">
            <v>32</v>
          </cell>
          <cell r="E86">
            <v>1.28</v>
          </cell>
          <cell r="F86">
            <v>4.3</v>
          </cell>
          <cell r="G86">
            <v>4.3</v>
          </cell>
          <cell r="H86">
            <v>150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 t="str">
            <v>thk @layer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 t="str">
            <v>thk @layer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 t="str">
            <v>glass length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 t="str">
            <v>JOINT KIT: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 t="str">
            <v>Veil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 t="str">
            <v xml:space="preserve">CSM 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 t="str">
            <v xml:space="preserve">WR 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 t="str">
            <v xml:space="preserve">Total Glass 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 t="str">
            <v>Resin Struktur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 t="str">
            <v>Resin Liner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 t="str">
            <v>Resin Top Coat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 t="str">
            <v>Resin for Cabosil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 t="str">
            <v>Total Resin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 t="str">
            <v xml:space="preserve">Dempul (putty) 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 t="str">
            <v>Cabosil bubuk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 t="str">
            <v xml:space="preserve">Cobalt 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 t="str">
            <v>Pigment (if required)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 t="str">
            <v xml:space="preserve">Catalyst 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 t="str">
            <v>Tinuvin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 t="str">
            <v>Chloroform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 t="str">
            <v>Sol. Wax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 t="str">
            <v>TOTAL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D112">
            <v>40</v>
          </cell>
          <cell r="E112">
            <v>1.6</v>
          </cell>
          <cell r="F112">
            <v>4.3</v>
          </cell>
          <cell r="G112">
            <v>4.3</v>
          </cell>
          <cell r="H112">
            <v>150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 t="str">
            <v>thk @layer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 t="str">
            <v>thk @layer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 t="str">
            <v>glass length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 t="str">
            <v>JOINT KIT: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 t="str">
            <v>Veil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 t="str">
            <v xml:space="preserve">CSM 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 t="str">
            <v xml:space="preserve">WR 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 t="str">
            <v xml:space="preserve">Total Glass 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 t="str">
            <v>Resin Struktur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 t="str">
            <v>Resin Liner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 t="str">
            <v>Resin Top Coat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 t="str">
            <v>Resin for Cabosil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 t="str">
            <v>Total Resin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 t="str">
            <v xml:space="preserve">Dempul (putty) 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 t="str">
            <v>Cabosil bubuk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 t="str">
            <v xml:space="preserve">Cobalt 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 t="str">
            <v>Pigment (if required)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 t="str">
            <v xml:space="preserve">Catalyst 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 t="str">
            <v>Tinuvin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 t="str">
            <v>Chloroform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 t="str">
            <v>Sol. Wax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 t="str">
            <v>TOTAL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</row>
        <row r="138">
          <cell r="D138">
            <v>50</v>
          </cell>
          <cell r="E138">
            <v>2</v>
          </cell>
          <cell r="F138">
            <v>4.3</v>
          </cell>
          <cell r="G138">
            <v>4.3</v>
          </cell>
          <cell r="H138">
            <v>90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 t="str">
            <v>thk @layer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 t="str">
            <v>thk @layer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 t="str">
            <v>glass length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 t="str">
            <v>JOINT KIT: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 t="str">
            <v>Veil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 t="str">
            <v xml:space="preserve">CSM 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 t="str">
            <v xml:space="preserve">WR 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 t="str">
            <v xml:space="preserve">Total Glass 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 t="str">
            <v>Resin Struktur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 t="str">
            <v>Resin Liner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 t="str">
            <v>Resin Top Coat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 t="str">
            <v>Resin for Cabosil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 t="str">
            <v>Total Resin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 t="str">
            <v xml:space="preserve">Dempul (putty) 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 t="str">
            <v>Cabosil bubuk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 t="str">
            <v xml:space="preserve">Cobalt 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 t="str">
            <v>Pigment (if required)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 t="str">
            <v xml:space="preserve">Catalyst 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 t="str">
            <v>Tinuvin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 t="str">
            <v>Chloroform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 t="str">
            <v>Sol. Wax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 t="str">
            <v>TOTAL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</row>
        <row r="164">
          <cell r="D164">
            <v>65</v>
          </cell>
          <cell r="E164">
            <v>2.6</v>
          </cell>
          <cell r="F164">
            <v>4.3</v>
          </cell>
          <cell r="G164">
            <v>4.3</v>
          </cell>
          <cell r="H164">
            <v>150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 t="str">
            <v>thk @layer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 t="str">
            <v>thk @layer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 t="str">
            <v>glass length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 t="str">
            <v>JOINT KIT: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 t="str">
            <v>Veil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 t="str">
            <v xml:space="preserve">CSM 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 t="str">
            <v xml:space="preserve">WR 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 t="str">
            <v xml:space="preserve">Total Glass 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 t="str">
            <v>Resin Struktur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 t="str">
            <v>Resin Liner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 t="str">
            <v>Resin Top Coat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 t="str">
            <v>Resin for Cabosil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 t="str">
            <v>Total Resin</v>
          </cell>
        </row>
        <row r="180"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 t="str">
            <v xml:space="preserve">Dempul (putty) 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 t="str">
            <v>Cabosil bubuk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 t="str">
            <v xml:space="preserve">Cobalt 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 t="str">
            <v>Pigment (if required)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 t="str">
            <v xml:space="preserve">Catalyst 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 t="str">
            <v>Tinuvin</v>
          </cell>
        </row>
        <row r="186"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 t="str">
            <v>Chloroform</v>
          </cell>
        </row>
        <row r="187"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 t="str">
            <v>Sol. Wax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 t="str">
            <v>TOTAL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D190">
            <v>80</v>
          </cell>
          <cell r="E190">
            <v>3.2</v>
          </cell>
          <cell r="F190">
            <v>4.3</v>
          </cell>
          <cell r="G190">
            <v>4.3</v>
          </cell>
          <cell r="H190">
            <v>150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 t="str">
            <v>thk @layer</v>
          </cell>
        </row>
        <row r="194"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 t="str">
            <v>thk @layer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 t="str">
            <v>glass length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 t="str">
            <v>JOINT KIT: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 t="str">
            <v>Veil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 t="str">
            <v xml:space="preserve">CSM 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 t="str">
            <v xml:space="preserve">WR 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 t="str">
            <v xml:space="preserve">Total Glass 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 t="str">
            <v>Resin Struktur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 t="str">
            <v>Resin Liner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 t="str">
            <v>Resin Top Coat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 t="str">
            <v>Resin for Cabosil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 t="str">
            <v>Total Resin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 t="str">
            <v xml:space="preserve">Dempul (putty) 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 t="str">
            <v>Cabosil bubuk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 t="str">
            <v xml:space="preserve">Cobalt 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 t="str">
            <v>Pigment (if required)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 t="str">
            <v xml:space="preserve">Catalyst 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 t="str">
            <v>Tinuvin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 t="str">
            <v>Chloroform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 t="str">
            <v>Sol. Wax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 t="str">
            <v>TOTAL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D216">
            <v>100</v>
          </cell>
          <cell r="E216">
            <v>4</v>
          </cell>
          <cell r="F216">
            <v>4.3</v>
          </cell>
          <cell r="G216">
            <v>4.3</v>
          </cell>
          <cell r="H216">
            <v>150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 t="str">
            <v>thk @layer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 t="str">
            <v>thk @layer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 t="str">
            <v>glass length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 t="str">
            <v>JOINT KIT: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 t="str">
            <v>Veil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 t="str">
            <v xml:space="preserve">CSM 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 t="str">
            <v xml:space="preserve">WR 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 t="str">
            <v xml:space="preserve">Total Glass 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 t="str">
            <v>Resin Struktur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 t="str">
            <v>Resin Liner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 t="str">
            <v>Resin Top Coat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 t="str">
            <v>Resin for Cabosil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 t="str">
            <v>Total Resin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 t="str">
            <v xml:space="preserve">Dempul (putty) 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 t="str">
            <v>Cabosil bubuk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 t="str">
            <v xml:space="preserve">Cobalt 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 t="str">
            <v>Pigment (if required)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 t="str">
            <v xml:space="preserve">Catalyst 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 t="str">
            <v>Tinuvin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 t="str">
            <v>Chloroform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 t="str">
            <v>Sol. Wax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 t="str">
            <v>TOTAL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D242">
            <v>125</v>
          </cell>
          <cell r="E242">
            <v>5</v>
          </cell>
          <cell r="F242">
            <v>4.3</v>
          </cell>
          <cell r="G242">
            <v>4.3</v>
          </cell>
          <cell r="H242">
            <v>150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 t="str">
            <v>thk @layer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 t="str">
            <v>thk @layer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 t="str">
            <v>glass length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 t="str">
            <v>JOINT KIT: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 t="str">
            <v>Veil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 t="str">
            <v xml:space="preserve">CSM 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 t="str">
            <v xml:space="preserve">WR 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 t="str">
            <v xml:space="preserve">Total Glass 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 t="str">
            <v>Resin Struktur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 t="str">
            <v>Resin Liner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 t="str">
            <v>Resin Top Coat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 t="str">
            <v>Resin for Cabosil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 t="str">
            <v>Total Resin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 t="str">
            <v xml:space="preserve">Dempul (putty) 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 t="str">
            <v>Cabosil bubuk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 t="str">
            <v xml:space="preserve">Cobalt 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 t="str">
            <v>Pigment (if required)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 t="str">
            <v xml:space="preserve">Catalyst 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 t="str">
            <v>Tinuvin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 t="str">
            <v>Chloroform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 t="str">
            <v>Sol. Wax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 t="str">
            <v>TOTAL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</row>
        <row r="268">
          <cell r="D268">
            <v>150</v>
          </cell>
          <cell r="E268">
            <v>6</v>
          </cell>
          <cell r="F268">
            <v>4.3</v>
          </cell>
          <cell r="G268">
            <v>4.3</v>
          </cell>
          <cell r="H268">
            <v>150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 t="str">
            <v>thk @layer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 t="str">
            <v>thk @layer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 t="str">
            <v>glass length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 t="str">
            <v>JOINT KIT:</v>
          </cell>
        </row>
        <row r="275"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 t="str">
            <v>Veil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 t="str">
            <v xml:space="preserve">CSM 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 t="str">
            <v xml:space="preserve">WR 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 t="str">
            <v xml:space="preserve">Total Glass 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 t="str">
            <v>Resin Struktur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 t="str">
            <v>Resin Liner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 t="str">
            <v>Resin Top Coat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 t="str">
            <v>Resin for Cabosil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 t="str">
            <v>Total Resin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 t="str">
            <v xml:space="preserve">Dempul (putty) 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 t="str">
            <v>Cabosil bubuk</v>
          </cell>
        </row>
        <row r="286"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 t="str">
            <v xml:space="preserve">Cobalt 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 t="str">
            <v>Pigment (if required)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 t="str">
            <v xml:space="preserve">Catalyst </v>
          </cell>
        </row>
        <row r="289"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 t="str">
            <v>Tinuvin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 t="str">
            <v>Chloroform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 t="str">
            <v>Sol. Wax</v>
          </cell>
        </row>
        <row r="292"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 t="str">
            <v>TOTAL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</row>
        <row r="294">
          <cell r="D294">
            <v>200</v>
          </cell>
          <cell r="E294">
            <v>8</v>
          </cell>
          <cell r="F294">
            <v>4.3</v>
          </cell>
          <cell r="G294">
            <v>4.3</v>
          </cell>
          <cell r="H294">
            <v>150</v>
          </cell>
        </row>
        <row r="295"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 t="str">
            <v>thk @layer</v>
          </cell>
        </row>
        <row r="298"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 t="str">
            <v>thk @layer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 t="str">
            <v>glass length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 t="str">
            <v>JOINT KIT: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 t="str">
            <v>Veil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 t="str">
            <v xml:space="preserve">CSM 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 t="str">
            <v xml:space="preserve">WR 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 t="str">
            <v xml:space="preserve">Total Glass 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 t="str">
            <v>Resin Struktur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 t="str">
            <v>Resin Liner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 t="str">
            <v>Resin Top Coat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 t="str">
            <v>Resin for Cabosil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 t="str">
            <v>Total Resin</v>
          </cell>
        </row>
        <row r="310"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 t="str">
            <v xml:space="preserve">Dempul (putty) 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 t="str">
            <v>Cabosil bubuk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 t="str">
            <v xml:space="preserve">Cobalt 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 t="str">
            <v>Pigment (if required)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 t="str">
            <v xml:space="preserve">Catalyst 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 t="str">
            <v>Tinuvin</v>
          </cell>
        </row>
        <row r="316"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 t="str">
            <v>Chloroform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 t="str">
            <v>Sol. Wax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 t="str">
            <v>TOTAL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D320">
            <v>250</v>
          </cell>
          <cell r="E320">
            <v>10</v>
          </cell>
          <cell r="F320">
            <v>4.3</v>
          </cell>
          <cell r="G320">
            <v>4.3</v>
          </cell>
          <cell r="H320">
            <v>150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 t="str">
            <v>thk @layer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 t="str">
            <v>thk @layer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 t="str">
            <v>glass length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 t="str">
            <v>JOINT KIT: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 t="str">
            <v>Veil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 t="str">
            <v xml:space="preserve">CSM 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 t="str">
            <v xml:space="preserve">WR 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 t="str">
            <v xml:space="preserve">Total Glass 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 t="str">
            <v>Resin Struktur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 t="str">
            <v>Resin Liner</v>
          </cell>
        </row>
        <row r="333"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 t="str">
            <v>Resin Top Coat</v>
          </cell>
        </row>
        <row r="334"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 t="str">
            <v>Resin for Cabosil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 t="str">
            <v>Total Resin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 t="str">
            <v xml:space="preserve">Dempul (putty) 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 t="str">
            <v>Cabosil bubuk</v>
          </cell>
        </row>
        <row r="338"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 t="str">
            <v xml:space="preserve">Cobalt </v>
          </cell>
        </row>
        <row r="339"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 t="str">
            <v>Pigment (if required)</v>
          </cell>
        </row>
        <row r="340"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 t="str">
            <v xml:space="preserve">Catalyst </v>
          </cell>
        </row>
        <row r="341"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 t="str">
            <v>Tinuvin</v>
          </cell>
        </row>
        <row r="342"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 t="str">
            <v>Chloroform</v>
          </cell>
        </row>
        <row r="343"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 t="str">
            <v>Sol. Wax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 t="str">
            <v>TOTAL</v>
          </cell>
        </row>
        <row r="345"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</row>
        <row r="346">
          <cell r="D346">
            <v>300</v>
          </cell>
          <cell r="E346">
            <v>12</v>
          </cell>
          <cell r="F346">
            <v>5.188677638297098</v>
          </cell>
          <cell r="G346">
            <v>4.3238980319142488</v>
          </cell>
          <cell r="H346">
            <v>200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</row>
        <row r="349"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 t="str">
            <v>thk @layer</v>
          </cell>
        </row>
        <row r="350"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 t="str">
            <v>thk @layer</v>
          </cell>
        </row>
        <row r="351"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 t="str">
            <v>glass length</v>
          </cell>
        </row>
        <row r="352"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 t="str">
            <v>JOINT KIT:</v>
          </cell>
        </row>
        <row r="353"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 t="str">
            <v>Veil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 t="str">
            <v xml:space="preserve">CSM 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 t="str">
            <v xml:space="preserve">WR </v>
          </cell>
        </row>
        <row r="356"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 t="str">
            <v xml:space="preserve">Total Glass </v>
          </cell>
        </row>
        <row r="357"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 t="str">
            <v>Resin Struktur</v>
          </cell>
        </row>
        <row r="358"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 t="str">
            <v>Resin Liner</v>
          </cell>
        </row>
        <row r="359"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 t="str">
            <v>Resin Top Coat</v>
          </cell>
        </row>
        <row r="360"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 t="str">
            <v>Resin for Cabosil</v>
          </cell>
        </row>
        <row r="361"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 t="str">
            <v>Total Resin</v>
          </cell>
        </row>
        <row r="362"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 t="str">
            <v xml:space="preserve">Dempul (putty) </v>
          </cell>
        </row>
        <row r="363"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 t="str">
            <v>Cabosil bubuk</v>
          </cell>
        </row>
        <row r="364"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 t="str">
            <v xml:space="preserve">Cobalt </v>
          </cell>
        </row>
        <row r="365"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 t="str">
            <v>Pigment (if required)</v>
          </cell>
        </row>
        <row r="366"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 t="str">
            <v xml:space="preserve">Catalyst </v>
          </cell>
        </row>
        <row r="367"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 t="str">
            <v>Tinuvin</v>
          </cell>
        </row>
        <row r="368"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 t="str">
            <v>Chloroform</v>
          </cell>
        </row>
        <row r="369"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 t="str">
            <v>Sol. Wax</v>
          </cell>
        </row>
        <row r="370"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 t="str">
            <v>TOTAL</v>
          </cell>
        </row>
        <row r="371"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</row>
        <row r="372">
          <cell r="D372">
            <v>350</v>
          </cell>
          <cell r="E372">
            <v>14</v>
          </cell>
          <cell r="F372">
            <v>6.6</v>
          </cell>
          <cell r="G372">
            <v>5.5</v>
          </cell>
          <cell r="H372">
            <v>200</v>
          </cell>
        </row>
        <row r="373"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</row>
        <row r="374"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 t="str">
            <v>thk @layer</v>
          </cell>
        </row>
        <row r="376"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 t="str">
            <v>thk @layer</v>
          </cell>
        </row>
        <row r="377"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 t="str">
            <v>glass length</v>
          </cell>
        </row>
        <row r="378"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 t="str">
            <v>JOINT KIT:</v>
          </cell>
        </row>
        <row r="379"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 t="str">
            <v>Veil</v>
          </cell>
        </row>
        <row r="380"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 t="str">
            <v xml:space="preserve">CSM </v>
          </cell>
        </row>
        <row r="381"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 t="str">
            <v xml:space="preserve">WR </v>
          </cell>
        </row>
        <row r="382"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 t="str">
            <v xml:space="preserve">Total Glass </v>
          </cell>
        </row>
        <row r="383"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 t="str">
            <v>Resin Struktur</v>
          </cell>
        </row>
        <row r="384"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 t="str">
            <v>Resin Liner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 t="str">
            <v>Resin Top Coat</v>
          </cell>
        </row>
        <row r="386"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 t="str">
            <v>Resin for Cabosil</v>
          </cell>
        </row>
        <row r="387"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 t="str">
            <v>Total Resin</v>
          </cell>
        </row>
        <row r="388"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 t="str">
            <v xml:space="preserve">Dempul (putty) </v>
          </cell>
        </row>
        <row r="389"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 t="str">
            <v>Cabosil bubuk</v>
          </cell>
        </row>
        <row r="390"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 t="str">
            <v xml:space="preserve">Cobalt </v>
          </cell>
        </row>
        <row r="391"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 t="str">
            <v>Pigment (if required)</v>
          </cell>
        </row>
        <row r="392"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 t="str">
            <v xml:space="preserve">Catalyst </v>
          </cell>
        </row>
        <row r="393"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 t="str">
            <v>Tinuvin</v>
          </cell>
        </row>
        <row r="394"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 t="str">
            <v>Chloroform</v>
          </cell>
        </row>
        <row r="395"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 t="str">
            <v>Sol. Wax</v>
          </cell>
        </row>
        <row r="396"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 t="str">
            <v>TOTAL</v>
          </cell>
        </row>
        <row r="397"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</row>
        <row r="398">
          <cell r="D398">
            <v>400</v>
          </cell>
          <cell r="E398">
            <v>16</v>
          </cell>
          <cell r="F398">
            <v>5.2222812878226428</v>
          </cell>
          <cell r="G398">
            <v>5.2222812878226428</v>
          </cell>
          <cell r="H398">
            <v>250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 t="str">
            <v>thk @layer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 t="str">
            <v>thk @layer</v>
          </cell>
        </row>
        <row r="403"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 t="str">
            <v>glass length</v>
          </cell>
        </row>
        <row r="404"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 t="str">
            <v>JOINT KIT:</v>
          </cell>
        </row>
        <row r="405"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 t="str">
            <v>Veil</v>
          </cell>
        </row>
        <row r="406"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 t="str">
            <v xml:space="preserve">CSM </v>
          </cell>
        </row>
        <row r="407"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 t="str">
            <v xml:space="preserve">WR </v>
          </cell>
        </row>
        <row r="408"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 t="str">
            <v xml:space="preserve">Total Glass </v>
          </cell>
        </row>
        <row r="409"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 t="str">
            <v>Resin Struktur</v>
          </cell>
        </row>
        <row r="410"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 t="str">
            <v>Resin Liner</v>
          </cell>
        </row>
        <row r="411"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 t="str">
            <v>Resin Top Coat</v>
          </cell>
        </row>
        <row r="412"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 t="str">
            <v>Resin for Cabosil</v>
          </cell>
        </row>
        <row r="413"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 t="str">
            <v>Total Resin</v>
          </cell>
        </row>
        <row r="414"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 t="str">
            <v xml:space="preserve">Dempul (putty) </v>
          </cell>
        </row>
        <row r="415"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 t="str">
            <v>Cabosil bubuk</v>
          </cell>
        </row>
        <row r="416"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 t="str">
            <v xml:space="preserve">Cobalt 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 t="str">
            <v>Pigment (if required)</v>
          </cell>
        </row>
        <row r="418"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 t="str">
            <v xml:space="preserve">Catalyst 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 t="str">
            <v>Tinuvin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 t="str">
            <v>Chloroform</v>
          </cell>
        </row>
        <row r="421"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 t="str">
            <v>Sol. Wax</v>
          </cell>
        </row>
        <row r="422"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 t="str">
            <v>TOTAL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</row>
        <row r="424">
          <cell r="D424">
            <v>450</v>
          </cell>
          <cell r="E424">
            <v>18</v>
          </cell>
          <cell r="F424">
            <v>5.6714729157768389</v>
          </cell>
          <cell r="G424">
            <v>5.6714729157768389</v>
          </cell>
          <cell r="H424">
            <v>250</v>
          </cell>
        </row>
        <row r="425"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</row>
        <row r="426"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</row>
        <row r="427"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 t="str">
            <v>thk @layer</v>
          </cell>
        </row>
        <row r="428"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 t="str">
            <v>thk @layer</v>
          </cell>
        </row>
        <row r="429"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 t="str">
            <v>glass length</v>
          </cell>
        </row>
        <row r="430"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 t="str">
            <v>JOINT KIT:</v>
          </cell>
        </row>
        <row r="431"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 t="str">
            <v>Veil</v>
          </cell>
        </row>
        <row r="432"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 t="str">
            <v xml:space="preserve">CSM </v>
          </cell>
        </row>
        <row r="433"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 t="str">
            <v xml:space="preserve">WR </v>
          </cell>
        </row>
        <row r="434"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 t="str">
            <v xml:space="preserve">Total Glass </v>
          </cell>
        </row>
        <row r="435"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 t="str">
            <v>Resin Struktur</v>
          </cell>
        </row>
        <row r="436"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 t="str">
            <v>Resin Liner</v>
          </cell>
        </row>
        <row r="437"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 t="str">
            <v>Resin Top Coat</v>
          </cell>
        </row>
        <row r="438"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 t="str">
            <v>Resin for Cabosil</v>
          </cell>
        </row>
        <row r="439"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 t="str">
            <v>Total Resin</v>
          </cell>
        </row>
        <row r="440"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 t="str">
            <v xml:space="preserve">Dempul (putty) </v>
          </cell>
        </row>
        <row r="441"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 t="str">
            <v>Cabosil bubuk</v>
          </cell>
        </row>
        <row r="442"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 t="str">
            <v xml:space="preserve">Cobalt </v>
          </cell>
        </row>
        <row r="443"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 t="str">
            <v>Pigment (if required)</v>
          </cell>
        </row>
        <row r="444"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 t="str">
            <v xml:space="preserve">Catalyst </v>
          </cell>
        </row>
        <row r="445"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 t="str">
            <v>Tinuvin</v>
          </cell>
        </row>
        <row r="446"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 t="str">
            <v>Chloroform</v>
          </cell>
        </row>
        <row r="447"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 t="str">
            <v>Sol. Wax</v>
          </cell>
        </row>
        <row r="448"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 t="str">
            <v>TOTAL</v>
          </cell>
        </row>
        <row r="449"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</row>
        <row r="450">
          <cell r="D450">
            <v>500</v>
          </cell>
          <cell r="E450">
            <v>20</v>
          </cell>
          <cell r="F450">
            <v>6.1206645437310359</v>
          </cell>
          <cell r="G450">
            <v>6.1206645437310359</v>
          </cell>
          <cell r="H450">
            <v>250</v>
          </cell>
        </row>
        <row r="451"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</row>
        <row r="452"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</row>
        <row r="453"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 t="str">
            <v>thk @layer</v>
          </cell>
        </row>
        <row r="454"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 t="str">
            <v>thk @layer</v>
          </cell>
        </row>
        <row r="455"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 t="str">
            <v>glass length</v>
          </cell>
        </row>
        <row r="456"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 t="str">
            <v>JOINT KIT:</v>
          </cell>
        </row>
        <row r="457"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 t="str">
            <v>Veil</v>
          </cell>
        </row>
        <row r="458"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 t="str">
            <v xml:space="preserve">CSM </v>
          </cell>
        </row>
        <row r="459"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 t="str">
            <v xml:space="preserve">WR </v>
          </cell>
        </row>
        <row r="460"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 t="str">
            <v xml:space="preserve">Total Glass </v>
          </cell>
        </row>
        <row r="461"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 t="str">
            <v>Resin Struktur</v>
          </cell>
        </row>
        <row r="462"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 t="str">
            <v>Resin Liner</v>
          </cell>
        </row>
        <row r="463"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 t="str">
            <v>Resin Top Coat</v>
          </cell>
        </row>
        <row r="464"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 t="str">
            <v>Resin for Cabosil</v>
          </cell>
        </row>
        <row r="465"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 t="str">
            <v>Total Resin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 t="str">
            <v xml:space="preserve">Dempul (putty) 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 t="str">
            <v>Cabosil bubuk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 t="str">
            <v xml:space="preserve">Cobalt </v>
          </cell>
        </row>
        <row r="469"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 t="str">
            <v>Pigment (if required)</v>
          </cell>
        </row>
        <row r="470"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 t="str">
            <v xml:space="preserve">Catalyst </v>
          </cell>
        </row>
        <row r="471"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 t="str">
            <v>Tinuvin</v>
          </cell>
        </row>
        <row r="472"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 t="str">
            <v>Chloroform</v>
          </cell>
        </row>
        <row r="473"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 t="str">
            <v>Sol. Wax</v>
          </cell>
        </row>
        <row r="474"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 t="str">
            <v>TOTAL</v>
          </cell>
        </row>
        <row r="475"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</row>
        <row r="476">
          <cell r="D476">
            <v>600</v>
          </cell>
          <cell r="E476">
            <v>24</v>
          </cell>
          <cell r="F476">
            <v>7.0190477996394298</v>
          </cell>
          <cell r="G476">
            <v>7.0190477996394298</v>
          </cell>
          <cell r="H476">
            <v>350</v>
          </cell>
        </row>
        <row r="477"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</row>
        <row r="479"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 t="str">
            <v>thk @layer</v>
          </cell>
        </row>
        <row r="480"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 t="str">
            <v>thk @layer</v>
          </cell>
        </row>
        <row r="481"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 t="str">
            <v>glass length</v>
          </cell>
        </row>
        <row r="482"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 t="str">
            <v>JOINT KIT:</v>
          </cell>
        </row>
        <row r="483"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 t="str">
            <v>Veil</v>
          </cell>
        </row>
        <row r="484"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 t="str">
            <v xml:space="preserve">CSM </v>
          </cell>
        </row>
        <row r="485"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 t="str">
            <v xml:space="preserve">WR </v>
          </cell>
        </row>
        <row r="486"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 t="str">
            <v xml:space="preserve">Total Glass </v>
          </cell>
        </row>
        <row r="487"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 t="str">
            <v>Resin Struktur</v>
          </cell>
        </row>
        <row r="488"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 t="str">
            <v>Resin Liner</v>
          </cell>
        </row>
        <row r="489"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 t="str">
            <v>Resin Top Coat</v>
          </cell>
        </row>
        <row r="490"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 t="str">
            <v>Resin for Cabosil</v>
          </cell>
        </row>
        <row r="491"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 t="str">
            <v>Total Resin</v>
          </cell>
        </row>
        <row r="492"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 t="str">
            <v xml:space="preserve">Dempul (putty) </v>
          </cell>
        </row>
        <row r="493"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 t="str">
            <v>Cabosil bubuk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 t="str">
            <v xml:space="preserve">Cobalt </v>
          </cell>
        </row>
        <row r="495"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 t="str">
            <v>Pigment (if required)</v>
          </cell>
        </row>
        <row r="496"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 t="str">
            <v xml:space="preserve">Catalyst </v>
          </cell>
        </row>
        <row r="497"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 t="str">
            <v>Tinuvin</v>
          </cell>
        </row>
        <row r="498"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 t="str">
            <v>Chloroform</v>
          </cell>
        </row>
        <row r="499"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 t="str">
            <v>Sol. Wax</v>
          </cell>
        </row>
        <row r="500"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 t="str">
            <v>TOTAL</v>
          </cell>
        </row>
        <row r="501"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</row>
        <row r="502"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</row>
        <row r="503">
          <cell r="D503">
            <v>650</v>
          </cell>
          <cell r="E503">
            <v>26</v>
          </cell>
          <cell r="F503">
            <v>7.4682394275936259</v>
          </cell>
          <cell r="G503">
            <v>7.4682394275936259</v>
          </cell>
          <cell r="H503">
            <v>350</v>
          </cell>
        </row>
        <row r="504"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</row>
        <row r="505"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</row>
        <row r="506"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 t="str">
            <v>thk @layer</v>
          </cell>
        </row>
        <row r="507"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 t="str">
            <v>thk @layer</v>
          </cell>
        </row>
        <row r="508"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 t="str">
            <v>glass length</v>
          </cell>
        </row>
        <row r="509"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 t="str">
            <v>JOINT KIT:</v>
          </cell>
        </row>
        <row r="510"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 t="str">
            <v>Veil</v>
          </cell>
        </row>
        <row r="511"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 t="str">
            <v xml:space="preserve">CSM </v>
          </cell>
        </row>
        <row r="512"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 t="str">
            <v xml:space="preserve">WR </v>
          </cell>
        </row>
        <row r="513"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 t="str">
            <v xml:space="preserve">Total Glass </v>
          </cell>
        </row>
        <row r="514"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 t="str">
            <v>Resin Struktur</v>
          </cell>
        </row>
        <row r="515"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 t="str">
            <v>Resin Liner</v>
          </cell>
        </row>
        <row r="516"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 t="str">
            <v>Resin Top Coat</v>
          </cell>
        </row>
        <row r="517"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 t="str">
            <v>Resin for Cabosil</v>
          </cell>
        </row>
        <row r="518"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 t="str">
            <v>Total Resin</v>
          </cell>
        </row>
        <row r="519"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 t="str">
            <v xml:space="preserve">Dempul (putty) </v>
          </cell>
        </row>
        <row r="520"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 t="str">
            <v>Cabosil bubuk</v>
          </cell>
        </row>
        <row r="521"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 t="str">
            <v xml:space="preserve">Cobalt </v>
          </cell>
        </row>
        <row r="522"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 t="str">
            <v>Pigment (if required)</v>
          </cell>
        </row>
        <row r="523"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 t="str">
            <v xml:space="preserve">Catalyst </v>
          </cell>
        </row>
        <row r="524"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 t="str">
            <v>Tinuvin</v>
          </cell>
        </row>
        <row r="525"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 t="str">
            <v>Chloroform</v>
          </cell>
        </row>
        <row r="526"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 t="str">
            <v>Sol. Wax</v>
          </cell>
        </row>
        <row r="527"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 t="str">
            <v>TOTAL</v>
          </cell>
        </row>
        <row r="528"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</row>
        <row r="529">
          <cell r="D529">
            <v>700</v>
          </cell>
          <cell r="E529">
            <v>28</v>
          </cell>
          <cell r="F529">
            <v>7.9174310555478229</v>
          </cell>
          <cell r="G529">
            <v>7.9174310555478229</v>
          </cell>
          <cell r="H529">
            <v>350</v>
          </cell>
        </row>
        <row r="530"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</row>
        <row r="531"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</row>
        <row r="532"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 t="str">
            <v>thk @layer</v>
          </cell>
        </row>
        <row r="533"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 t="str">
            <v>thk @layer</v>
          </cell>
        </row>
        <row r="534"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 t="str">
            <v>glass length</v>
          </cell>
        </row>
        <row r="535"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 t="str">
            <v>JOINT KIT:</v>
          </cell>
        </row>
        <row r="536"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 t="str">
            <v>Veil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 t="str">
            <v xml:space="preserve">CSM </v>
          </cell>
        </row>
        <row r="538"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 t="str">
            <v xml:space="preserve">WR </v>
          </cell>
        </row>
        <row r="539"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 t="str">
            <v xml:space="preserve">Total Glass </v>
          </cell>
        </row>
        <row r="540"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 t="str">
            <v>Resin Struktur</v>
          </cell>
        </row>
        <row r="541"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 t="str">
            <v>Resin Liner</v>
          </cell>
        </row>
        <row r="542"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 t="str">
            <v>Resin Top Coat</v>
          </cell>
        </row>
        <row r="543"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 t="str">
            <v>Resin for Cabosil</v>
          </cell>
        </row>
        <row r="544"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 t="str">
            <v>Total Resin</v>
          </cell>
        </row>
        <row r="545"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 t="str">
            <v xml:space="preserve">Dempul (putty) </v>
          </cell>
        </row>
        <row r="546"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 t="str">
            <v>Cabosil bubuk</v>
          </cell>
        </row>
        <row r="547"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 t="str">
            <v xml:space="preserve">Cobalt </v>
          </cell>
        </row>
        <row r="548"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 t="str">
            <v>Pigment (if required)</v>
          </cell>
        </row>
        <row r="549"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 t="str">
            <v xml:space="preserve">Catalyst </v>
          </cell>
        </row>
        <row r="550"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 t="str">
            <v>Tinuvin</v>
          </cell>
        </row>
        <row r="551"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 t="str">
            <v>Chloroform</v>
          </cell>
        </row>
        <row r="552"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 t="str">
            <v>Sol. Wax</v>
          </cell>
        </row>
        <row r="553"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 t="str">
            <v>TOTAL</v>
          </cell>
        </row>
        <row r="554"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</row>
        <row r="555">
          <cell r="D555">
            <v>750</v>
          </cell>
          <cell r="E555">
            <v>30</v>
          </cell>
          <cell r="F555">
            <v>8.3666226835020208</v>
          </cell>
          <cell r="G555">
            <v>8.3666226835020208</v>
          </cell>
          <cell r="H555">
            <v>400</v>
          </cell>
        </row>
        <row r="556"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</row>
        <row r="557"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</row>
        <row r="558"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 t="str">
            <v>thk @layer</v>
          </cell>
        </row>
        <row r="559"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 t="str">
            <v>thk @layer</v>
          </cell>
        </row>
        <row r="560"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 t="str">
            <v>glass length</v>
          </cell>
        </row>
        <row r="561"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 t="str">
            <v>JOINT KIT:</v>
          </cell>
        </row>
        <row r="562"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 t="str">
            <v>Veil</v>
          </cell>
        </row>
        <row r="563"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 t="str">
            <v xml:space="preserve">CSM </v>
          </cell>
        </row>
        <row r="564"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 t="str">
            <v xml:space="preserve">WR </v>
          </cell>
        </row>
        <row r="565"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 t="str">
            <v xml:space="preserve">Total Glass </v>
          </cell>
        </row>
        <row r="566"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 t="str">
            <v>Resin Struktur</v>
          </cell>
        </row>
        <row r="567"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 t="str">
            <v>Resin Liner</v>
          </cell>
        </row>
        <row r="568"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 t="str">
            <v>Resin Top Coat</v>
          </cell>
        </row>
        <row r="569"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 t="str">
            <v>Resin for Cabosil</v>
          </cell>
        </row>
        <row r="570"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 t="str">
            <v>Total Resin</v>
          </cell>
        </row>
        <row r="571"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 t="str">
            <v xml:space="preserve">Dempul (putty) </v>
          </cell>
        </row>
        <row r="572"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 t="str">
            <v>Cabosil bubuk</v>
          </cell>
        </row>
        <row r="573"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 t="str">
            <v xml:space="preserve">Cobalt </v>
          </cell>
        </row>
        <row r="574"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 t="str">
            <v>Pigment (if required)</v>
          </cell>
        </row>
        <row r="575"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 t="str">
            <v xml:space="preserve">Catalyst </v>
          </cell>
        </row>
        <row r="576"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 t="str">
            <v>Tinuvin</v>
          </cell>
        </row>
        <row r="577"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 t="str">
            <v>Chloroform</v>
          </cell>
        </row>
        <row r="578"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 t="str">
            <v>Sol. Wax</v>
          </cell>
        </row>
        <row r="579"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 t="str">
            <v>TOTAL</v>
          </cell>
        </row>
        <row r="580"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</row>
        <row r="581">
          <cell r="D581">
            <v>800</v>
          </cell>
          <cell r="E581">
            <v>32</v>
          </cell>
          <cell r="F581">
            <v>8.8158143114562169</v>
          </cell>
          <cell r="G581">
            <v>8.8158143114562169</v>
          </cell>
          <cell r="H581">
            <v>400</v>
          </cell>
        </row>
        <row r="582"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</row>
        <row r="583"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</row>
        <row r="584"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 t="str">
            <v>thk @layer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 t="str">
            <v>thk @layer</v>
          </cell>
        </row>
        <row r="586"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 t="str">
            <v>glass length</v>
          </cell>
        </row>
        <row r="587"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 t="str">
            <v>JOINT KIT:</v>
          </cell>
        </row>
        <row r="588"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 t="str">
            <v>Veil</v>
          </cell>
        </row>
        <row r="589"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 t="str">
            <v xml:space="preserve">CSM </v>
          </cell>
        </row>
        <row r="590"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 t="str">
            <v xml:space="preserve">WR </v>
          </cell>
        </row>
        <row r="591"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 t="str">
            <v xml:space="preserve">Total Glass 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 t="str">
            <v>Resin Struktur</v>
          </cell>
        </row>
        <row r="593"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 t="str">
            <v>Resin Liner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 t="str">
            <v>Resin Top Coat</v>
          </cell>
        </row>
        <row r="595"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 t="str">
            <v>Resin for Cabosil</v>
          </cell>
        </row>
        <row r="596"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 t="str">
            <v>Total Resin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 t="str">
            <v xml:space="preserve">Dempul (putty) </v>
          </cell>
        </row>
        <row r="598"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 t="str">
            <v>Cabosil bubuk</v>
          </cell>
        </row>
        <row r="599"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 t="str">
            <v xml:space="preserve">Cobalt 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 t="str">
            <v>Pigment (if required)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 t="str">
            <v xml:space="preserve">Catalyst 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 t="str">
            <v>Tinuvin</v>
          </cell>
        </row>
        <row r="603"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 t="str">
            <v>Chloroform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 t="str">
            <v>Sol. Wax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 t="str">
            <v>TOTAL</v>
          </cell>
        </row>
        <row r="606"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</row>
        <row r="607">
          <cell r="D607">
            <v>900</v>
          </cell>
          <cell r="E607">
            <v>36</v>
          </cell>
          <cell r="F607">
            <v>9.7141975673646108</v>
          </cell>
          <cell r="G607">
            <v>9.7141975673646108</v>
          </cell>
          <cell r="H607">
            <v>450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 t="str">
            <v>thk @layer</v>
          </cell>
        </row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 t="str">
            <v>thk @layer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 t="str">
            <v>glass length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 t="str">
            <v>JOINT KIT:</v>
          </cell>
        </row>
        <row r="614"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 t="str">
            <v>Veil</v>
          </cell>
        </row>
        <row r="615"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 t="str">
            <v xml:space="preserve">CSM 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 t="str">
            <v xml:space="preserve">WR 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 t="str">
            <v xml:space="preserve">Total Glass 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 t="str">
            <v>Resin Struktur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 t="str">
            <v>Resin Liner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 t="str">
            <v>Resin Top Coat</v>
          </cell>
        </row>
        <row r="621"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 t="str">
            <v>Resin for Cabosil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 t="str">
            <v>Total Resin</v>
          </cell>
        </row>
        <row r="623"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 t="str">
            <v xml:space="preserve">Dempul (putty) 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 t="str">
            <v>Cabosil bubuk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 t="str">
            <v xml:space="preserve">Cobalt </v>
          </cell>
        </row>
        <row r="626"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 t="str">
            <v>Pigment (if required)</v>
          </cell>
        </row>
        <row r="627"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 t="str">
            <v xml:space="preserve">Catalyst </v>
          </cell>
        </row>
        <row r="628"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 t="str">
            <v>Tinuvin</v>
          </cell>
        </row>
        <row r="629"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 t="str">
            <v>Chloroform</v>
          </cell>
        </row>
        <row r="630"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 t="str">
            <v>Sol. Wax</v>
          </cell>
        </row>
        <row r="631"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 t="str">
            <v>TOTAL</v>
          </cell>
        </row>
        <row r="632"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</row>
        <row r="633">
          <cell r="D633">
            <v>1000</v>
          </cell>
          <cell r="E633">
            <v>40</v>
          </cell>
          <cell r="F633">
            <v>15</v>
          </cell>
          <cell r="G633">
            <v>12.5</v>
          </cell>
          <cell r="H633">
            <v>500</v>
          </cell>
        </row>
        <row r="634"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</row>
        <row r="636"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 t="str">
            <v>thk @layer</v>
          </cell>
        </row>
        <row r="637"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 t="str">
            <v>thk @layer</v>
          </cell>
        </row>
        <row r="638"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 t="str">
            <v>glass length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 t="str">
            <v>JOINT KIT:</v>
          </cell>
        </row>
        <row r="640"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 t="str">
            <v>Veil</v>
          </cell>
        </row>
        <row r="641"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 t="str">
            <v xml:space="preserve">CSM </v>
          </cell>
        </row>
        <row r="642"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 t="str">
            <v xml:space="preserve">WR </v>
          </cell>
        </row>
        <row r="643"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 t="str">
            <v xml:space="preserve">Total Glass </v>
          </cell>
        </row>
        <row r="644"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 t="str">
            <v>Resin Struktur</v>
          </cell>
        </row>
        <row r="645"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 t="str">
            <v>Resin Liner</v>
          </cell>
        </row>
        <row r="646"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 t="str">
            <v>Resin Top Coat</v>
          </cell>
        </row>
        <row r="647"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 t="str">
            <v>Resin for Cabosil</v>
          </cell>
        </row>
        <row r="648"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 t="str">
            <v>Total Resin</v>
          </cell>
        </row>
        <row r="649"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 t="str">
            <v xml:space="preserve">Dempul (putty) </v>
          </cell>
        </row>
        <row r="650"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 t="str">
            <v>Cabosil bubuk</v>
          </cell>
        </row>
        <row r="651"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 t="str">
            <v xml:space="preserve">Cobalt </v>
          </cell>
        </row>
        <row r="652"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 t="str">
            <v>Pigment (if required)</v>
          </cell>
        </row>
        <row r="653"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 t="str">
            <v xml:space="preserve">Catalyst </v>
          </cell>
        </row>
        <row r="654"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 t="str">
            <v>Tinuvin</v>
          </cell>
        </row>
        <row r="655"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 t="str">
            <v>Chloroform</v>
          </cell>
        </row>
        <row r="656"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 t="str">
            <v>Sol. Wax</v>
          </cell>
        </row>
        <row r="657"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 t="str">
            <v>TOTAL</v>
          </cell>
        </row>
        <row r="658"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</row>
        <row r="659">
          <cell r="D659">
            <v>1050</v>
          </cell>
          <cell r="E659">
            <v>42</v>
          </cell>
          <cell r="F659">
            <v>11.061772451227199</v>
          </cell>
          <cell r="G659">
            <v>11.061772451227199</v>
          </cell>
          <cell r="H659">
            <v>550</v>
          </cell>
        </row>
        <row r="660"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</row>
        <row r="661"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</row>
        <row r="662"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 t="str">
            <v>thk @layer</v>
          </cell>
        </row>
        <row r="663"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 t="str">
            <v>thk @layer</v>
          </cell>
        </row>
        <row r="664"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 t="str">
            <v>glass length</v>
          </cell>
        </row>
        <row r="665"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 t="str">
            <v>JOINT KIT:</v>
          </cell>
        </row>
        <row r="666"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 t="str">
            <v>Veil</v>
          </cell>
        </row>
        <row r="667"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 t="str">
            <v xml:space="preserve">CSM </v>
          </cell>
        </row>
        <row r="668"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 t="str">
            <v xml:space="preserve">WR </v>
          </cell>
        </row>
        <row r="669"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 t="str">
            <v xml:space="preserve">Total Glass </v>
          </cell>
        </row>
        <row r="670"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 t="str">
            <v>Resin Struktur</v>
          </cell>
        </row>
        <row r="671"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 t="str">
            <v>Resin Liner</v>
          </cell>
        </row>
        <row r="672"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 t="str">
            <v>Resin Top Coat</v>
          </cell>
        </row>
        <row r="673"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 t="str">
            <v>Resin for Cabosil</v>
          </cell>
        </row>
        <row r="674"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 t="str">
            <v>Total Resin</v>
          </cell>
        </row>
        <row r="675"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 t="str">
            <v xml:space="preserve">Dempul (putty) </v>
          </cell>
        </row>
        <row r="676"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 t="str">
            <v>Cabosil bubuk</v>
          </cell>
        </row>
        <row r="677"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 t="str">
            <v xml:space="preserve">Cobalt </v>
          </cell>
        </row>
        <row r="678"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 t="str">
            <v>Pigment (if required)</v>
          </cell>
        </row>
        <row r="679"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 t="str">
            <v xml:space="preserve">Catalyst </v>
          </cell>
        </row>
        <row r="680"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 t="str">
            <v>Tinuvin</v>
          </cell>
        </row>
        <row r="681"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 t="str">
            <v>Chloroform</v>
          </cell>
        </row>
        <row r="682"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 t="str">
            <v>Sol. Wax</v>
          </cell>
        </row>
        <row r="683"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 t="str">
            <v>TOTAL</v>
          </cell>
        </row>
        <row r="684"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</row>
        <row r="685">
          <cell r="D685">
            <v>1100</v>
          </cell>
          <cell r="E685">
            <v>44</v>
          </cell>
          <cell r="F685">
            <v>11.510964079181395</v>
          </cell>
          <cell r="G685">
            <v>11.510964079181395</v>
          </cell>
          <cell r="H685">
            <v>550</v>
          </cell>
        </row>
        <row r="686"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</row>
        <row r="687"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</row>
        <row r="688"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 t="str">
            <v>thk @layer</v>
          </cell>
        </row>
        <row r="689"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 t="str">
            <v>thk @layer</v>
          </cell>
        </row>
        <row r="690"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 t="str">
            <v>glass length</v>
          </cell>
        </row>
        <row r="691"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 t="str">
            <v>JOINT KIT:</v>
          </cell>
        </row>
        <row r="692"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 t="str">
            <v>Veil</v>
          </cell>
        </row>
        <row r="693"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 t="str">
            <v xml:space="preserve">CSM </v>
          </cell>
        </row>
        <row r="694"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 t="str">
            <v xml:space="preserve">WR </v>
          </cell>
        </row>
        <row r="695"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 t="str">
            <v xml:space="preserve">Total Glass </v>
          </cell>
        </row>
        <row r="696"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 t="str">
            <v>Resin Struktur</v>
          </cell>
        </row>
        <row r="697"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 t="str">
            <v>Resin Liner</v>
          </cell>
        </row>
        <row r="698"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 t="str">
            <v>Resin Top Coat</v>
          </cell>
        </row>
        <row r="699"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 t="str">
            <v>Resin for Cabosil</v>
          </cell>
        </row>
        <row r="700"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 t="str">
            <v>Total Resin</v>
          </cell>
        </row>
        <row r="701"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 t="str">
            <v xml:space="preserve">Dempul (putty) </v>
          </cell>
        </row>
        <row r="702"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 t="str">
            <v>Cabosil bubuk</v>
          </cell>
        </row>
        <row r="703"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 t="str">
            <v xml:space="preserve">Cobalt </v>
          </cell>
        </row>
        <row r="704"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 t="str">
            <v>Pigment (if required)</v>
          </cell>
        </row>
        <row r="705"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 t="str">
            <v xml:space="preserve">Catalyst </v>
          </cell>
        </row>
        <row r="706"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 t="str">
            <v>Tinuvin</v>
          </cell>
        </row>
        <row r="707"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 t="str">
            <v>Chloroform</v>
          </cell>
        </row>
        <row r="708"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 t="str">
            <v>Sol. Wax</v>
          </cell>
        </row>
        <row r="709"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 t="str">
            <v>TOTAL</v>
          </cell>
        </row>
        <row r="710"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</row>
        <row r="711">
          <cell r="D711">
            <v>1200</v>
          </cell>
          <cell r="E711">
            <v>48</v>
          </cell>
          <cell r="F711">
            <v>12.409347335089789</v>
          </cell>
          <cell r="G711">
            <v>12.409347335089789</v>
          </cell>
          <cell r="H711">
            <v>600</v>
          </cell>
        </row>
        <row r="712"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</row>
        <row r="713"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</row>
        <row r="714"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 t="str">
            <v>thk @layer</v>
          </cell>
        </row>
        <row r="715"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 t="str">
            <v>thk @layer</v>
          </cell>
        </row>
        <row r="716"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 t="str">
            <v>glass length</v>
          </cell>
        </row>
        <row r="717"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 t="str">
            <v>JOINT KIT:</v>
          </cell>
        </row>
        <row r="718"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 t="str">
            <v>Veil</v>
          </cell>
        </row>
        <row r="719"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 t="str">
            <v xml:space="preserve">CSM </v>
          </cell>
        </row>
        <row r="720"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 t="str">
            <v xml:space="preserve">WR </v>
          </cell>
        </row>
        <row r="721"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 t="str">
            <v xml:space="preserve">Total Glass </v>
          </cell>
        </row>
        <row r="722"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 t="str">
            <v>Resin Struktur</v>
          </cell>
        </row>
        <row r="723"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 t="str">
            <v>Resin Liner</v>
          </cell>
        </row>
        <row r="724"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 t="str">
            <v>Resin Top Coat</v>
          </cell>
        </row>
        <row r="725"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 t="str">
            <v>Resin for Cabosil</v>
          </cell>
        </row>
        <row r="726"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 t="str">
            <v>Total Resin</v>
          </cell>
        </row>
        <row r="727"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 t="str">
            <v xml:space="preserve">Dempul (putty) </v>
          </cell>
        </row>
        <row r="728"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 t="str">
            <v>Cabosil bubuk</v>
          </cell>
        </row>
        <row r="729"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 t="str">
            <v xml:space="preserve">Cobalt </v>
          </cell>
        </row>
        <row r="730"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 t="str">
            <v>Pigment (if required)</v>
          </cell>
        </row>
        <row r="731"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 t="str">
            <v xml:space="preserve">Catalyst </v>
          </cell>
        </row>
        <row r="732"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 t="str">
            <v>Tinuvin</v>
          </cell>
        </row>
        <row r="733"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 t="str">
            <v>Chloroform</v>
          </cell>
        </row>
        <row r="734"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 t="str">
            <v>Sol. Wax</v>
          </cell>
        </row>
        <row r="735"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 t="str">
            <v>TOTAL</v>
          </cell>
        </row>
        <row r="736"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</row>
        <row r="737">
          <cell r="D737">
            <v>1300</v>
          </cell>
          <cell r="E737">
            <v>52</v>
          </cell>
          <cell r="F737">
            <v>13.307730590998183</v>
          </cell>
          <cell r="G737">
            <v>13.307730590998183</v>
          </cell>
          <cell r="H737">
            <v>650</v>
          </cell>
        </row>
        <row r="738"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</row>
        <row r="739"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</row>
        <row r="740"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 t="str">
            <v>thk @layer</v>
          </cell>
        </row>
        <row r="741"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 t="str">
            <v>thk @layer</v>
          </cell>
        </row>
        <row r="742"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 t="str">
            <v>glass length</v>
          </cell>
        </row>
        <row r="743"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 t="str">
            <v>JOINT KIT:</v>
          </cell>
        </row>
        <row r="744"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 t="str">
            <v>Veil</v>
          </cell>
        </row>
        <row r="745"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 t="str">
            <v xml:space="preserve">CSM </v>
          </cell>
        </row>
        <row r="746"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 t="str">
            <v xml:space="preserve">WR </v>
          </cell>
        </row>
        <row r="747"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 t="str">
            <v xml:space="preserve">Total Glass </v>
          </cell>
        </row>
        <row r="748"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 t="str">
            <v>Resin Struktur</v>
          </cell>
        </row>
        <row r="749"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 t="str">
            <v>Resin Liner</v>
          </cell>
        </row>
        <row r="750"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 t="str">
            <v>Resin Top Coat</v>
          </cell>
        </row>
        <row r="751"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 t="str">
            <v>Resin for Cabosil</v>
          </cell>
        </row>
        <row r="752"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 t="str">
            <v>Total Resin</v>
          </cell>
        </row>
        <row r="753"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 t="str">
            <v xml:space="preserve">Dempul (putty) </v>
          </cell>
        </row>
        <row r="754"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 t="str">
            <v>Cabosil bubuk</v>
          </cell>
        </row>
        <row r="755"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 t="str">
            <v xml:space="preserve">Cobalt </v>
          </cell>
        </row>
        <row r="756"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 t="str">
            <v>Pigment (if required)</v>
          </cell>
        </row>
        <row r="757"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 t="str">
            <v xml:space="preserve">Catalyst </v>
          </cell>
        </row>
        <row r="758"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 t="str">
            <v>Tinuvin</v>
          </cell>
        </row>
        <row r="759"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 t="str">
            <v>Chloroform</v>
          </cell>
        </row>
        <row r="760"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 t="str">
            <v>Sol. Wax</v>
          </cell>
        </row>
        <row r="761"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 t="str">
            <v>TOTAL</v>
          </cell>
        </row>
        <row r="762"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</row>
        <row r="763">
          <cell r="D763">
            <v>1350</v>
          </cell>
          <cell r="E763">
            <v>54</v>
          </cell>
          <cell r="F763">
            <v>13.756922218952379</v>
          </cell>
          <cell r="G763">
            <v>13.756922218952379</v>
          </cell>
          <cell r="H763">
            <v>700</v>
          </cell>
        </row>
        <row r="764"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</row>
        <row r="765"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</row>
        <row r="766"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 t="str">
            <v>thk @layer</v>
          </cell>
        </row>
        <row r="767"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 t="str">
            <v>thk @layer</v>
          </cell>
        </row>
        <row r="768"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 t="str">
            <v>glass length</v>
          </cell>
        </row>
        <row r="769"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 t="str">
            <v>JOINT KIT:</v>
          </cell>
        </row>
        <row r="770"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 t="str">
            <v>Veil</v>
          </cell>
        </row>
        <row r="771"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 t="str">
            <v xml:space="preserve">CSM </v>
          </cell>
        </row>
        <row r="772"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 t="str">
            <v xml:space="preserve">WR </v>
          </cell>
        </row>
        <row r="773"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 t="str">
            <v xml:space="preserve">Total Glass </v>
          </cell>
        </row>
        <row r="774"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 t="str">
            <v>Resin Struktur</v>
          </cell>
        </row>
        <row r="775"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 t="str">
            <v>Resin Liner</v>
          </cell>
        </row>
        <row r="776"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 t="str">
            <v>Resin Top Coat</v>
          </cell>
        </row>
        <row r="777"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 t="str">
            <v>Resin for Cabosil</v>
          </cell>
        </row>
        <row r="778"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 t="str">
            <v>Total Resin</v>
          </cell>
        </row>
        <row r="779"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 t="str">
            <v xml:space="preserve">Dempul (putty) </v>
          </cell>
        </row>
        <row r="780"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 t="str">
            <v>Cabosil bubuk</v>
          </cell>
        </row>
        <row r="781"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 t="str">
            <v xml:space="preserve">Cobalt </v>
          </cell>
        </row>
        <row r="782"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 t="str">
            <v>Pigment (if required)</v>
          </cell>
        </row>
        <row r="783"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 t="str">
            <v xml:space="preserve">Catalyst </v>
          </cell>
        </row>
        <row r="784"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 t="str">
            <v>Tinuvin</v>
          </cell>
        </row>
        <row r="785"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 t="str">
            <v>Chloroform</v>
          </cell>
        </row>
        <row r="786"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 t="str">
            <v>Sol. Wax</v>
          </cell>
        </row>
        <row r="787"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 t="str">
            <v>TOTAL</v>
          </cell>
        </row>
        <row r="788"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</row>
        <row r="789">
          <cell r="D789">
            <v>1400</v>
          </cell>
          <cell r="E789">
            <v>56</v>
          </cell>
          <cell r="F789">
            <v>14.206113846906575</v>
          </cell>
          <cell r="G789">
            <v>14.206113846906575</v>
          </cell>
          <cell r="H789">
            <v>700</v>
          </cell>
        </row>
        <row r="790"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</row>
        <row r="791"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</row>
        <row r="792"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 t="str">
            <v>thk @layer</v>
          </cell>
        </row>
        <row r="793"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 t="str">
            <v>thk @layer</v>
          </cell>
        </row>
        <row r="794"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 t="str">
            <v>glass length</v>
          </cell>
        </row>
        <row r="795"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 t="str">
            <v>JOINT KIT:</v>
          </cell>
        </row>
        <row r="796"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 t="str">
            <v>Veil</v>
          </cell>
        </row>
        <row r="797"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 t="str">
            <v xml:space="preserve">CSM </v>
          </cell>
        </row>
        <row r="798"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 t="str">
            <v xml:space="preserve">WR </v>
          </cell>
        </row>
        <row r="799"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 t="str">
            <v xml:space="preserve">Total Glass </v>
          </cell>
        </row>
        <row r="800"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 t="str">
            <v>Resin Struktur</v>
          </cell>
        </row>
        <row r="801"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 t="str">
            <v>Resin Liner</v>
          </cell>
        </row>
        <row r="802"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 t="str">
            <v>Resin Top Coat</v>
          </cell>
        </row>
        <row r="803"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 t="str">
            <v>Resin for Cabosil</v>
          </cell>
        </row>
        <row r="804"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 t="str">
            <v>Total Resin</v>
          </cell>
        </row>
        <row r="805"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 t="str">
            <v xml:space="preserve">Dempul (putty) </v>
          </cell>
        </row>
        <row r="806"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 t="str">
            <v>Cabosil bubuk</v>
          </cell>
        </row>
        <row r="807"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 t="str">
            <v xml:space="preserve">Cobalt </v>
          </cell>
        </row>
        <row r="808"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 t="str">
            <v>Pigment (if required)</v>
          </cell>
        </row>
        <row r="809"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 t="str">
            <v xml:space="preserve">Catalyst </v>
          </cell>
        </row>
        <row r="810"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 t="str">
            <v>Tinuvin</v>
          </cell>
        </row>
        <row r="811"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 t="str">
            <v>Chloroform</v>
          </cell>
        </row>
        <row r="812"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 t="str">
            <v>Sol. Wax</v>
          </cell>
        </row>
        <row r="813"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 t="str">
            <v>TOTAL</v>
          </cell>
        </row>
        <row r="814"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</row>
        <row r="815">
          <cell r="D815">
            <v>1500</v>
          </cell>
          <cell r="E815">
            <v>60</v>
          </cell>
          <cell r="F815">
            <v>15.104497102814971</v>
          </cell>
          <cell r="G815">
            <v>15.104497102814971</v>
          </cell>
          <cell r="H815">
            <v>750</v>
          </cell>
        </row>
        <row r="816"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</row>
        <row r="817"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</row>
        <row r="818"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 t="str">
            <v>thk @layer</v>
          </cell>
        </row>
        <row r="819"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 t="str">
            <v>thk @layer</v>
          </cell>
        </row>
        <row r="820"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 t="str">
            <v>glass length</v>
          </cell>
        </row>
        <row r="821"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 t="str">
            <v>JOINT KIT:</v>
          </cell>
        </row>
        <row r="822"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 t="str">
            <v>Veil</v>
          </cell>
        </row>
        <row r="823"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 t="str">
            <v xml:space="preserve">CSM </v>
          </cell>
        </row>
        <row r="824"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 t="str">
            <v xml:space="preserve">WR </v>
          </cell>
        </row>
        <row r="825"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 t="str">
            <v xml:space="preserve">Total Glass </v>
          </cell>
        </row>
        <row r="826"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 t="str">
            <v>Resin Struktur</v>
          </cell>
        </row>
        <row r="827"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 t="str">
            <v>Resin Liner</v>
          </cell>
        </row>
        <row r="828"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 t="str">
            <v>Resin Top Coat</v>
          </cell>
        </row>
        <row r="829"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 t="str">
            <v>Resin for Cabosil</v>
          </cell>
        </row>
        <row r="830"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 t="str">
            <v>Total Resin</v>
          </cell>
        </row>
        <row r="831"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 t="str">
            <v xml:space="preserve">Dempul (putty) </v>
          </cell>
        </row>
        <row r="832"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 t="str">
            <v>Cabosil bubuk</v>
          </cell>
        </row>
        <row r="833"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 t="str">
            <v xml:space="preserve">Cobalt </v>
          </cell>
        </row>
        <row r="834"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 t="str">
            <v>Pigment (if required)</v>
          </cell>
        </row>
        <row r="835"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 t="str">
            <v xml:space="preserve">Catalyst </v>
          </cell>
        </row>
        <row r="836"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 t="str">
            <v>Tinuvin</v>
          </cell>
        </row>
        <row r="837"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 t="str">
            <v>Chloroform</v>
          </cell>
        </row>
        <row r="838"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 t="str">
            <v>Sol. Wax</v>
          </cell>
        </row>
        <row r="839"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 t="str">
            <v>TOTAL</v>
          </cell>
        </row>
        <row r="840"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</row>
        <row r="841">
          <cell r="D841">
            <v>1600</v>
          </cell>
          <cell r="E841">
            <v>64</v>
          </cell>
          <cell r="F841">
            <v>16.002880358723363</v>
          </cell>
          <cell r="G841">
            <v>16.002880358723363</v>
          </cell>
          <cell r="H841">
            <v>800</v>
          </cell>
        </row>
        <row r="842"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</row>
        <row r="843"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</row>
        <row r="844"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 t="str">
            <v>thk @layer</v>
          </cell>
        </row>
        <row r="845"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 t="str">
            <v>thk @layer</v>
          </cell>
        </row>
        <row r="846"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 t="str">
            <v>glass length</v>
          </cell>
        </row>
        <row r="847"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 t="str">
            <v>JOINT KIT:</v>
          </cell>
        </row>
        <row r="848"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 t="str">
            <v>Veil</v>
          </cell>
        </row>
        <row r="849"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 t="str">
            <v xml:space="preserve">CSM </v>
          </cell>
        </row>
        <row r="850"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 t="str">
            <v xml:space="preserve">WR </v>
          </cell>
        </row>
        <row r="851"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 t="str">
            <v xml:space="preserve">Total Glass </v>
          </cell>
        </row>
        <row r="852"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H852" t="str">
            <v>Resin Struktur</v>
          </cell>
        </row>
        <row r="853"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 t="str">
            <v>Resin Liner</v>
          </cell>
        </row>
        <row r="854">
          <cell r="D854">
            <v>0</v>
          </cell>
          <cell r="E854">
            <v>0</v>
          </cell>
          <cell r="F854">
            <v>0</v>
          </cell>
          <cell r="G854">
            <v>0</v>
          </cell>
          <cell r="H854" t="str">
            <v>Resin Top Coat</v>
          </cell>
        </row>
        <row r="855"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 t="str">
            <v>Resin for Cabosil</v>
          </cell>
        </row>
        <row r="856"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 t="str">
            <v>Total Resin</v>
          </cell>
        </row>
        <row r="857"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 t="str">
            <v xml:space="preserve">Dempul (putty) </v>
          </cell>
        </row>
        <row r="858"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 t="str">
            <v>Cabosil bubuk</v>
          </cell>
        </row>
        <row r="859"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 t="str">
            <v xml:space="preserve">Cobalt </v>
          </cell>
        </row>
        <row r="860"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 t="str">
            <v>Pigment (if required)</v>
          </cell>
        </row>
        <row r="861"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 t="str">
            <v xml:space="preserve">Catalyst </v>
          </cell>
        </row>
        <row r="862"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 t="str">
            <v>Tinuvin</v>
          </cell>
        </row>
        <row r="863"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 t="str">
            <v>Chloroform</v>
          </cell>
        </row>
        <row r="864"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 t="str">
            <v>Sol. Wax</v>
          </cell>
        </row>
        <row r="865"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 t="str">
            <v>TOTAL</v>
          </cell>
        </row>
        <row r="866"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</row>
        <row r="867">
          <cell r="D867">
            <v>1700</v>
          </cell>
          <cell r="E867">
            <v>68</v>
          </cell>
          <cell r="F867">
            <v>16.901263614631755</v>
          </cell>
          <cell r="G867">
            <v>16.901263614631755</v>
          </cell>
          <cell r="H867">
            <v>850</v>
          </cell>
        </row>
        <row r="868"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</row>
        <row r="869"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</row>
        <row r="870"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 t="str">
            <v>thk @layer</v>
          </cell>
        </row>
        <row r="871"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 t="str">
            <v>thk @layer</v>
          </cell>
        </row>
        <row r="872"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 t="str">
            <v>glass length</v>
          </cell>
        </row>
        <row r="873"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 t="str">
            <v>JOINT KIT:</v>
          </cell>
        </row>
        <row r="874"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 t="str">
            <v>Veil</v>
          </cell>
        </row>
        <row r="875"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 t="str">
            <v xml:space="preserve">CSM </v>
          </cell>
        </row>
        <row r="876"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 t="str">
            <v xml:space="preserve">WR </v>
          </cell>
        </row>
        <row r="877"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 t="str">
            <v xml:space="preserve">Total Glass </v>
          </cell>
        </row>
        <row r="878"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 t="str">
            <v>Resin Struktur</v>
          </cell>
        </row>
        <row r="879"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 t="str">
            <v>Resin Liner</v>
          </cell>
        </row>
        <row r="880"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 t="str">
            <v>Resin Top Coat</v>
          </cell>
        </row>
        <row r="881"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 t="str">
            <v>Resin for Cabosil</v>
          </cell>
        </row>
        <row r="882"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 t="str">
            <v>Total Resin</v>
          </cell>
        </row>
        <row r="883"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 t="str">
            <v xml:space="preserve">Dempul (putty) </v>
          </cell>
        </row>
        <row r="884"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 t="str">
            <v>Cabosil bubuk</v>
          </cell>
        </row>
        <row r="885"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 t="str">
            <v xml:space="preserve">Cobalt </v>
          </cell>
        </row>
        <row r="886"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 t="str">
            <v>Pigment (if required)</v>
          </cell>
        </row>
        <row r="887"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 t="str">
            <v xml:space="preserve">Catalyst </v>
          </cell>
        </row>
        <row r="888"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 t="str">
            <v>Tinuvin</v>
          </cell>
        </row>
        <row r="889"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 t="str">
            <v>Chloroform</v>
          </cell>
        </row>
        <row r="890"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 t="str">
            <v>Sol. Wax</v>
          </cell>
        </row>
        <row r="891"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 t="str">
            <v>TOTAL</v>
          </cell>
        </row>
        <row r="892"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</row>
        <row r="893">
          <cell r="D893">
            <v>1800</v>
          </cell>
          <cell r="E893">
            <v>72</v>
          </cell>
          <cell r="F893">
            <v>17.799646870540151</v>
          </cell>
          <cell r="G893">
            <v>17.799646870540151</v>
          </cell>
          <cell r="H893">
            <v>900</v>
          </cell>
        </row>
        <row r="894"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</row>
        <row r="895"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</row>
        <row r="896"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 t="str">
            <v>thk @layer</v>
          </cell>
        </row>
        <row r="897"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 t="str">
            <v>thk @layer</v>
          </cell>
        </row>
        <row r="898"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 t="str">
            <v>glass length</v>
          </cell>
        </row>
        <row r="899"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 t="str">
            <v>JOINT KIT:</v>
          </cell>
        </row>
        <row r="900"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 t="str">
            <v>Veil</v>
          </cell>
        </row>
        <row r="901"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 t="str">
            <v xml:space="preserve">CSM </v>
          </cell>
        </row>
        <row r="902"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 t="str">
            <v xml:space="preserve">WR </v>
          </cell>
        </row>
        <row r="903"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 t="str">
            <v xml:space="preserve">Total Glass </v>
          </cell>
        </row>
        <row r="904"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 t="str">
            <v>Resin Struktur</v>
          </cell>
        </row>
        <row r="905"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 t="str">
            <v>Resin Liner</v>
          </cell>
        </row>
        <row r="906"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 t="str">
            <v>Resin Top Coat</v>
          </cell>
        </row>
        <row r="907"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 t="str">
            <v>Resin for Cabosil</v>
          </cell>
        </row>
        <row r="908"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 t="str">
            <v>Total Resin</v>
          </cell>
        </row>
        <row r="909"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 t="str">
            <v xml:space="preserve">Dempul (putty) </v>
          </cell>
        </row>
        <row r="910"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 t="str">
            <v>Cabosil bubuk</v>
          </cell>
        </row>
        <row r="911"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 t="str">
            <v xml:space="preserve">Cobalt </v>
          </cell>
        </row>
        <row r="912"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 t="str">
            <v>Pigment (if required)</v>
          </cell>
        </row>
        <row r="913"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 t="str">
            <v xml:space="preserve">Catalyst </v>
          </cell>
        </row>
        <row r="914"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 t="str">
            <v>Tinuvin</v>
          </cell>
        </row>
        <row r="915"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 t="str">
            <v>Chloroform</v>
          </cell>
        </row>
        <row r="916"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 t="str">
            <v>Sol. Wax</v>
          </cell>
        </row>
        <row r="917"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 t="str">
            <v>TOTAL</v>
          </cell>
        </row>
        <row r="918"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</row>
        <row r="919">
          <cell r="D919">
            <v>1900</v>
          </cell>
          <cell r="E919">
            <v>76</v>
          </cell>
          <cell r="F919">
            <v>18.698030126448543</v>
          </cell>
          <cell r="G919">
            <v>18.698030126448543</v>
          </cell>
          <cell r="H919">
            <v>950</v>
          </cell>
        </row>
        <row r="920"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</row>
        <row r="921"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</row>
        <row r="922"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 t="str">
            <v>thk @layer</v>
          </cell>
        </row>
        <row r="923"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 t="str">
            <v>thk @layer</v>
          </cell>
        </row>
        <row r="924"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 t="str">
            <v>glass length</v>
          </cell>
        </row>
        <row r="925"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 t="str">
            <v>JOINT KIT:</v>
          </cell>
        </row>
        <row r="926"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 t="str">
            <v>Veil</v>
          </cell>
        </row>
        <row r="927"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 t="str">
            <v xml:space="preserve">CSM </v>
          </cell>
        </row>
        <row r="928"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 t="str">
            <v xml:space="preserve">WR </v>
          </cell>
        </row>
        <row r="929"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 t="str">
            <v xml:space="preserve">Total Glass </v>
          </cell>
        </row>
        <row r="930"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 t="str">
            <v>Resin Struktur</v>
          </cell>
        </row>
        <row r="931"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 t="str">
            <v>Resin Liner</v>
          </cell>
        </row>
        <row r="932"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 t="str">
            <v>Resin Top Coat</v>
          </cell>
        </row>
        <row r="933"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 t="str">
            <v>Resin for Cabosil</v>
          </cell>
        </row>
        <row r="934"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 t="str">
            <v>Total Resin</v>
          </cell>
        </row>
        <row r="935"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 t="str">
            <v xml:space="preserve">Dempul (putty) </v>
          </cell>
        </row>
        <row r="936"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 t="str">
            <v>Cabosil bubuk</v>
          </cell>
        </row>
        <row r="937"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 t="str">
            <v xml:space="preserve">Cobalt </v>
          </cell>
        </row>
        <row r="938"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 t="str">
            <v>Pigment (if required)</v>
          </cell>
        </row>
        <row r="939"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 t="str">
            <v xml:space="preserve">Catalyst </v>
          </cell>
        </row>
        <row r="940"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 t="str">
            <v>Tinuvin</v>
          </cell>
        </row>
        <row r="941"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 t="str">
            <v>Chloroform</v>
          </cell>
        </row>
        <row r="942"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 t="str">
            <v>Sol. Wax</v>
          </cell>
        </row>
        <row r="943"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 t="str">
            <v>TOTAL</v>
          </cell>
        </row>
        <row r="944"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</row>
        <row r="945">
          <cell r="D945">
            <v>2000</v>
          </cell>
          <cell r="E945">
            <v>80</v>
          </cell>
          <cell r="F945">
            <v>19.596413382356936</v>
          </cell>
          <cell r="G945">
            <v>19.596413382356936</v>
          </cell>
          <cell r="H945">
            <v>1000</v>
          </cell>
        </row>
        <row r="946"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</row>
        <row r="947"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</row>
        <row r="948"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 t="str">
            <v>thk @layer</v>
          </cell>
        </row>
        <row r="949"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 t="str">
            <v>thk @layer</v>
          </cell>
        </row>
        <row r="950"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 t="str">
            <v>glass length</v>
          </cell>
        </row>
        <row r="951"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 t="str">
            <v>JOINT KIT:</v>
          </cell>
        </row>
        <row r="952"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 t="str">
            <v>Veil</v>
          </cell>
        </row>
        <row r="953"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 t="str">
            <v xml:space="preserve">CSM </v>
          </cell>
        </row>
        <row r="954"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 t="str">
            <v xml:space="preserve">WR </v>
          </cell>
        </row>
        <row r="955"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 t="str">
            <v xml:space="preserve">Total Glass </v>
          </cell>
        </row>
        <row r="956"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 t="str">
            <v>Resin Struktur</v>
          </cell>
        </row>
        <row r="957"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 t="str">
            <v>Resin Liner</v>
          </cell>
        </row>
        <row r="958"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 t="str">
            <v>Resin Top Coat</v>
          </cell>
        </row>
        <row r="959"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 t="str">
            <v>Resin for Cabosil</v>
          </cell>
        </row>
        <row r="960"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 t="str">
            <v>Total Resin</v>
          </cell>
        </row>
        <row r="961"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 t="str">
            <v xml:space="preserve">Dempul (putty) </v>
          </cell>
        </row>
        <row r="962"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 t="str">
            <v>Cabosil bubuk</v>
          </cell>
        </row>
        <row r="963"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 t="str">
            <v xml:space="preserve">Cobalt </v>
          </cell>
        </row>
        <row r="964"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 t="str">
            <v>Pigment (if required)</v>
          </cell>
        </row>
        <row r="965"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 t="str">
            <v xml:space="preserve">Catalyst </v>
          </cell>
        </row>
        <row r="966"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 t="str">
            <v>Tinuvin</v>
          </cell>
        </row>
        <row r="967"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 t="str">
            <v>Chloroform</v>
          </cell>
        </row>
        <row r="968"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 t="str">
            <v>Sol. Wax</v>
          </cell>
        </row>
        <row r="969"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 t="str">
            <v>TOTAL</v>
          </cell>
        </row>
        <row r="970"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</row>
        <row r="971">
          <cell r="D971">
            <v>2100</v>
          </cell>
          <cell r="E971">
            <v>84</v>
          </cell>
          <cell r="F971">
            <v>20.494796638265328</v>
          </cell>
          <cell r="G971">
            <v>20.494796638265328</v>
          </cell>
          <cell r="H971">
            <v>1050</v>
          </cell>
        </row>
        <row r="972"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</row>
        <row r="973"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</row>
        <row r="974"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 t="str">
            <v>thk @layer</v>
          </cell>
        </row>
        <row r="975"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 t="str">
            <v>thk @layer</v>
          </cell>
        </row>
        <row r="976"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 t="str">
            <v>glass length</v>
          </cell>
        </row>
        <row r="977"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 t="str">
            <v>JOINT KIT:</v>
          </cell>
        </row>
        <row r="978"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 t="str">
            <v>Veil</v>
          </cell>
        </row>
        <row r="979"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 t="str">
            <v xml:space="preserve">CSM </v>
          </cell>
        </row>
        <row r="980"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 t="str">
            <v xml:space="preserve">WR </v>
          </cell>
        </row>
        <row r="981"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 t="str">
            <v xml:space="preserve">Total Glass </v>
          </cell>
        </row>
        <row r="982"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 t="str">
            <v>Resin Struktur</v>
          </cell>
        </row>
        <row r="983"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 t="str">
            <v>Resin Liner</v>
          </cell>
        </row>
        <row r="984"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 t="str">
            <v>Resin Top Coat</v>
          </cell>
        </row>
        <row r="985"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 t="str">
            <v>Resin for Cabosil</v>
          </cell>
        </row>
        <row r="986"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 t="str">
            <v>Total Resin</v>
          </cell>
        </row>
        <row r="987"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 t="str">
            <v xml:space="preserve">Dempul (putty) </v>
          </cell>
        </row>
        <row r="988"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 t="str">
            <v>Cabosil bubuk</v>
          </cell>
        </row>
        <row r="989"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 t="str">
            <v xml:space="preserve">Cobalt </v>
          </cell>
        </row>
        <row r="990"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 t="str">
            <v>Pigment (if required)</v>
          </cell>
        </row>
        <row r="991"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 t="str">
            <v xml:space="preserve">Catalyst </v>
          </cell>
        </row>
        <row r="992"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 t="str">
            <v>Tinuvin</v>
          </cell>
        </row>
        <row r="993"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 t="str">
            <v>Chloroform</v>
          </cell>
        </row>
        <row r="994"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 t="str">
            <v>Sol. Wax</v>
          </cell>
        </row>
        <row r="995"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 t="str">
            <v>TOTAL</v>
          </cell>
        </row>
        <row r="996"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</row>
        <row r="997">
          <cell r="D997">
            <v>2200</v>
          </cell>
          <cell r="E997">
            <v>88</v>
          </cell>
          <cell r="F997">
            <v>21.393179894173723</v>
          </cell>
          <cell r="G997">
            <v>21.393179894173723</v>
          </cell>
          <cell r="H997">
            <v>1100</v>
          </cell>
        </row>
        <row r="998"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</row>
        <row r="999"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</row>
        <row r="1000"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 t="str">
            <v>thk @layer</v>
          </cell>
        </row>
        <row r="1001"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 t="str">
            <v>thk @layer</v>
          </cell>
        </row>
        <row r="1002"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 t="str">
            <v>glass length</v>
          </cell>
        </row>
        <row r="1003"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 t="str">
            <v>JOINT KIT:</v>
          </cell>
        </row>
        <row r="1004"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 t="str">
            <v>Veil</v>
          </cell>
        </row>
        <row r="1005"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 t="str">
            <v xml:space="preserve">CSM </v>
          </cell>
        </row>
        <row r="1006"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 t="str">
            <v xml:space="preserve">WR </v>
          </cell>
        </row>
        <row r="1007"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 t="str">
            <v xml:space="preserve">Total Glass </v>
          </cell>
        </row>
        <row r="1008"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 t="str">
            <v>Resin Struktur</v>
          </cell>
        </row>
        <row r="1009"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 t="str">
            <v>Resin Liner</v>
          </cell>
        </row>
        <row r="1010"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 t="str">
            <v>Resin Top Coat</v>
          </cell>
        </row>
        <row r="1011"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H1011" t="str">
            <v>Resin for Cabosil</v>
          </cell>
        </row>
        <row r="1012"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 t="str">
            <v>Total Resin</v>
          </cell>
        </row>
        <row r="1013"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 t="str">
            <v xml:space="preserve">Dempul (putty) </v>
          </cell>
        </row>
        <row r="1014"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 t="str">
            <v>Cabosil bubuk</v>
          </cell>
        </row>
        <row r="1015"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 t="str">
            <v xml:space="preserve">Cobalt </v>
          </cell>
        </row>
        <row r="1016"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 t="str">
            <v>Pigment (if required)</v>
          </cell>
        </row>
        <row r="1017"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 t="str">
            <v xml:space="preserve">Catalyst </v>
          </cell>
        </row>
        <row r="1018"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 t="str">
            <v>Tinuvin</v>
          </cell>
        </row>
        <row r="1019"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 t="str">
            <v>Chloroform</v>
          </cell>
        </row>
        <row r="1020"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 t="str">
            <v>Sol. Wax</v>
          </cell>
        </row>
        <row r="1021"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 t="str">
            <v>TOTAL</v>
          </cell>
        </row>
        <row r="1022"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</row>
        <row r="1023">
          <cell r="D1023">
            <v>2300</v>
          </cell>
          <cell r="E1023">
            <v>92</v>
          </cell>
          <cell r="F1023">
            <v>22.291563150082119</v>
          </cell>
          <cell r="G1023">
            <v>22.291563150082119</v>
          </cell>
          <cell r="H1023">
            <v>1150</v>
          </cell>
        </row>
        <row r="1024"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</row>
        <row r="1025"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</row>
        <row r="1026"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 t="str">
            <v>thk @layer</v>
          </cell>
        </row>
        <row r="1027"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 t="str">
            <v>thk @layer</v>
          </cell>
        </row>
        <row r="1028"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 t="str">
            <v>glass length</v>
          </cell>
        </row>
        <row r="1029"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 t="str">
            <v>JOINT KIT:</v>
          </cell>
        </row>
        <row r="1030"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 t="str">
            <v>Veil</v>
          </cell>
        </row>
        <row r="1031"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 t="str">
            <v xml:space="preserve">CSM </v>
          </cell>
        </row>
        <row r="1032"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 t="str">
            <v xml:space="preserve">WR </v>
          </cell>
        </row>
        <row r="1033"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 t="str">
            <v xml:space="preserve">Total Glass </v>
          </cell>
        </row>
        <row r="1034"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 t="str">
            <v>Resin Struktur</v>
          </cell>
        </row>
        <row r="1035"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 t="str">
            <v>Resin Liner</v>
          </cell>
        </row>
        <row r="1036"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 t="str">
            <v>Resin Top Coat</v>
          </cell>
        </row>
        <row r="1037"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 t="str">
            <v>Resin for Cabosil</v>
          </cell>
        </row>
        <row r="1038"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 t="str">
            <v>Total Resin</v>
          </cell>
        </row>
        <row r="1039"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 t="str">
            <v xml:space="preserve">Dempul (putty) </v>
          </cell>
        </row>
        <row r="1040"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 t="str">
            <v>Cabosil bubuk</v>
          </cell>
        </row>
        <row r="1041"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 t="str">
            <v xml:space="preserve">Cobalt </v>
          </cell>
        </row>
        <row r="1042"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 t="str">
            <v>Pigment (if required)</v>
          </cell>
        </row>
        <row r="1043"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 t="str">
            <v xml:space="preserve">Catalyst </v>
          </cell>
        </row>
        <row r="1044"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 t="str">
            <v>Tinuvin</v>
          </cell>
        </row>
        <row r="1045"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 t="str">
            <v>Chloroform</v>
          </cell>
        </row>
        <row r="1046"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 t="str">
            <v>Sol. Wax</v>
          </cell>
        </row>
        <row r="1047"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 t="str">
            <v>TOTAL</v>
          </cell>
        </row>
        <row r="1048">
          <cell r="D1048">
            <v>0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</row>
        <row r="1049">
          <cell r="D1049">
            <v>2400</v>
          </cell>
          <cell r="E1049">
            <v>96</v>
          </cell>
          <cell r="F1049">
            <v>23.189946405990511</v>
          </cell>
          <cell r="G1049">
            <v>23.189946405990511</v>
          </cell>
          <cell r="H1049">
            <v>1200</v>
          </cell>
        </row>
        <row r="1050"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</row>
        <row r="1051"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</row>
        <row r="1052"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 t="str">
            <v>thk @layer</v>
          </cell>
        </row>
        <row r="1053"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 t="str">
            <v>thk @layer</v>
          </cell>
        </row>
        <row r="1054"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 t="str">
            <v>glass length</v>
          </cell>
        </row>
        <row r="1055"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 t="str">
            <v>JOINT KIT:</v>
          </cell>
        </row>
        <row r="1056"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 t="str">
            <v>Veil</v>
          </cell>
        </row>
        <row r="1057"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 t="str">
            <v xml:space="preserve">CSM </v>
          </cell>
        </row>
        <row r="1058"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 t="str">
            <v xml:space="preserve">WR </v>
          </cell>
        </row>
        <row r="1059"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 t="str">
            <v xml:space="preserve">Total Glass </v>
          </cell>
        </row>
        <row r="1060"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 t="str">
            <v>Resin Struktur</v>
          </cell>
        </row>
        <row r="1061"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 t="str">
            <v>Resin Liner</v>
          </cell>
        </row>
        <row r="1062"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 t="str">
            <v>Resin Top Coat</v>
          </cell>
        </row>
        <row r="1063"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 t="str">
            <v>Resin for Cabosil</v>
          </cell>
        </row>
        <row r="1064"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 t="str">
            <v>Total Resin</v>
          </cell>
        </row>
        <row r="1065"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 t="str">
            <v xml:space="preserve">Dempul (putty) </v>
          </cell>
        </row>
        <row r="1066"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 t="str">
            <v>Cabosil bubuk</v>
          </cell>
        </row>
        <row r="1067"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 t="str">
            <v xml:space="preserve">Cobalt </v>
          </cell>
        </row>
        <row r="1068"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 t="str">
            <v>Pigment (if required)</v>
          </cell>
        </row>
        <row r="1069"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 t="str">
            <v xml:space="preserve">Catalyst </v>
          </cell>
        </row>
        <row r="1070"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 t="str">
            <v>Tinuvin</v>
          </cell>
        </row>
        <row r="1071"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 t="str">
            <v>Chloroform</v>
          </cell>
        </row>
        <row r="1072"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 t="str">
            <v>Sol. Wax</v>
          </cell>
        </row>
        <row r="1073"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 t="str">
            <v>TOTAL</v>
          </cell>
        </row>
        <row r="1074"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</row>
        <row r="1075">
          <cell r="D1075">
            <v>2500</v>
          </cell>
          <cell r="E1075">
            <v>100</v>
          </cell>
          <cell r="F1075">
            <v>29.4</v>
          </cell>
          <cell r="G1075">
            <v>24.5</v>
          </cell>
          <cell r="H1075">
            <v>1250</v>
          </cell>
        </row>
        <row r="1076"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</row>
        <row r="1077"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</row>
        <row r="1078"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H1078" t="str">
            <v>thk @layer</v>
          </cell>
        </row>
        <row r="1079"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 t="str">
            <v>thk @layer</v>
          </cell>
        </row>
        <row r="1080"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 t="str">
            <v>glass length</v>
          </cell>
        </row>
        <row r="1081"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 t="str">
            <v>JOINT KIT:</v>
          </cell>
        </row>
        <row r="1082"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 t="str">
            <v>Veil</v>
          </cell>
        </row>
        <row r="1083"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H1083" t="str">
            <v xml:space="preserve">CSM </v>
          </cell>
        </row>
        <row r="1084"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 t="str">
            <v xml:space="preserve">WR </v>
          </cell>
        </row>
        <row r="1085"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 t="str">
            <v xml:space="preserve">Total Glass </v>
          </cell>
        </row>
        <row r="1086"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H1086" t="str">
            <v>Resin Struktur</v>
          </cell>
        </row>
        <row r="1087"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 t="str">
            <v>Resin Liner</v>
          </cell>
        </row>
        <row r="1088"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 t="str">
            <v>Resin Top Coat</v>
          </cell>
        </row>
        <row r="1089"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 t="str">
            <v>Resin for Cabosil</v>
          </cell>
        </row>
        <row r="1090"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 t="str">
            <v>Total Resin</v>
          </cell>
        </row>
        <row r="1091"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 t="str">
            <v xml:space="preserve">Dempul (putty) </v>
          </cell>
        </row>
        <row r="1092"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 t="str">
            <v>Cabosil bubuk</v>
          </cell>
        </row>
        <row r="1093"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 t="str">
            <v xml:space="preserve">Cobalt </v>
          </cell>
        </row>
        <row r="1094"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 t="str">
            <v>Pigment (if required)</v>
          </cell>
        </row>
        <row r="1095"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 t="str">
            <v xml:space="preserve">Catalyst </v>
          </cell>
        </row>
        <row r="1096"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 t="str">
            <v>Tinuvin</v>
          </cell>
        </row>
        <row r="1097"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 t="str">
            <v>Chloroform</v>
          </cell>
        </row>
        <row r="1098"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 t="str">
            <v>Sol. Wax</v>
          </cell>
        </row>
        <row r="1099"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 t="str">
            <v>TOTAL</v>
          </cell>
        </row>
        <row r="1100"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</row>
        <row r="1101">
          <cell r="D1101">
            <v>2600</v>
          </cell>
          <cell r="E1101">
            <v>104</v>
          </cell>
          <cell r="F1101">
            <v>24.986712917807296</v>
          </cell>
          <cell r="G1101">
            <v>24.986712917807296</v>
          </cell>
          <cell r="H1101">
            <v>1300</v>
          </cell>
        </row>
        <row r="1102"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</row>
        <row r="1103"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</row>
        <row r="1104"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 t="str">
            <v>thk @layer</v>
          </cell>
        </row>
        <row r="1105"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 t="str">
            <v>thk @layer</v>
          </cell>
        </row>
        <row r="1106"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 t="str">
            <v>glass length</v>
          </cell>
        </row>
        <row r="1107"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 t="str">
            <v>JOINT KIT:</v>
          </cell>
        </row>
        <row r="1108"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 t="str">
            <v>Veil</v>
          </cell>
        </row>
        <row r="1109"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 t="str">
            <v xml:space="preserve">CSM </v>
          </cell>
        </row>
        <row r="1110"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 t="str">
            <v xml:space="preserve">WR </v>
          </cell>
        </row>
        <row r="1111"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 t="str">
            <v xml:space="preserve">Total Glass </v>
          </cell>
        </row>
        <row r="1112"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 t="str">
            <v>Resin Struktur</v>
          </cell>
        </row>
        <row r="1113"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 t="str">
            <v>Resin Liner</v>
          </cell>
        </row>
        <row r="1114"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 t="str">
            <v>Resin Top Coat</v>
          </cell>
        </row>
        <row r="1115"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 t="str">
            <v>Resin for Cabosil</v>
          </cell>
        </row>
        <row r="1116"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 t="str">
            <v>Total Resin</v>
          </cell>
        </row>
        <row r="1117"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 t="str">
            <v xml:space="preserve">Dempul (putty) </v>
          </cell>
        </row>
        <row r="1118"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 t="str">
            <v>Cabosil bubuk</v>
          </cell>
        </row>
        <row r="1119"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 t="str">
            <v xml:space="preserve">Cobalt </v>
          </cell>
        </row>
        <row r="1120"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 t="str">
            <v>Pigment (if required)</v>
          </cell>
        </row>
        <row r="1121"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 t="str">
            <v xml:space="preserve">Catalyst </v>
          </cell>
        </row>
        <row r="1122"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 t="str">
            <v>Tinuvin</v>
          </cell>
        </row>
        <row r="1123"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 t="str">
            <v>Chloroform</v>
          </cell>
        </row>
        <row r="1124"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 t="str">
            <v>Sol. Wax</v>
          </cell>
        </row>
        <row r="1125"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 t="str">
            <v>TOTAL</v>
          </cell>
        </row>
        <row r="1126"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</row>
        <row r="1127">
          <cell r="D1127">
            <v>2700</v>
          </cell>
          <cell r="E1127">
            <v>108</v>
          </cell>
          <cell r="F1127">
            <v>25.885096173715691</v>
          </cell>
          <cell r="G1127">
            <v>25.885096173715691</v>
          </cell>
          <cell r="H1127">
            <v>1350</v>
          </cell>
        </row>
        <row r="1128"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</row>
        <row r="1129"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</row>
        <row r="1130"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 t="str">
            <v>thk @layer</v>
          </cell>
        </row>
        <row r="1131"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 t="str">
            <v>thk @layer</v>
          </cell>
        </row>
        <row r="1132"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 t="str">
            <v>glass length</v>
          </cell>
        </row>
        <row r="1133"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 t="str">
            <v>JOINT KIT:</v>
          </cell>
        </row>
        <row r="1134"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 t="str">
            <v>Veil</v>
          </cell>
        </row>
        <row r="1135"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 t="str">
            <v xml:space="preserve">CSM </v>
          </cell>
        </row>
        <row r="1136"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 t="str">
            <v xml:space="preserve">WR </v>
          </cell>
        </row>
        <row r="1137"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 t="str">
            <v xml:space="preserve">Total Glass </v>
          </cell>
        </row>
        <row r="1138"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 t="str">
            <v>Resin Struktur</v>
          </cell>
        </row>
        <row r="1139"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 t="str">
            <v>Resin Liner</v>
          </cell>
        </row>
        <row r="1140"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 t="str">
            <v>Resin Top Coat</v>
          </cell>
        </row>
        <row r="1141"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 t="str">
            <v>Resin for Cabosil</v>
          </cell>
        </row>
        <row r="1142"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 t="str">
            <v>Total Resin</v>
          </cell>
        </row>
        <row r="1143"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 t="str">
            <v xml:space="preserve">Dempul (putty) </v>
          </cell>
        </row>
        <row r="1144"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 t="str">
            <v>Cabosil bubuk</v>
          </cell>
        </row>
        <row r="1145"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 t="str">
            <v xml:space="preserve">Cobalt </v>
          </cell>
        </row>
        <row r="1146"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 t="str">
            <v>Pigment (if required)</v>
          </cell>
        </row>
        <row r="1147"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 t="str">
            <v xml:space="preserve">Catalyst </v>
          </cell>
        </row>
        <row r="1148"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 t="str">
            <v>Tinuvin</v>
          </cell>
        </row>
        <row r="1149"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 t="str">
            <v>Chloroform</v>
          </cell>
        </row>
        <row r="1150"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 t="str">
            <v>Sol. Wax</v>
          </cell>
        </row>
        <row r="1151"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 t="str">
            <v>TOTAL</v>
          </cell>
        </row>
        <row r="1152"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</row>
        <row r="1153">
          <cell r="D1153">
            <v>2800</v>
          </cell>
          <cell r="E1153">
            <v>112</v>
          </cell>
          <cell r="F1153">
            <v>26.783479429624087</v>
          </cell>
          <cell r="G1153">
            <v>26.783479429624087</v>
          </cell>
          <cell r="H1153">
            <v>1400</v>
          </cell>
        </row>
        <row r="1154"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</row>
        <row r="1155"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</row>
        <row r="1156"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 t="str">
            <v>thk @layer</v>
          </cell>
        </row>
        <row r="1157"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 t="str">
            <v>thk @layer</v>
          </cell>
        </row>
        <row r="1158"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 t="str">
            <v>glass length</v>
          </cell>
        </row>
        <row r="1159"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 t="str">
            <v>JOINT KIT:</v>
          </cell>
        </row>
        <row r="1160">
          <cell r="D1160">
            <v>0</v>
          </cell>
          <cell r="E1160">
            <v>0</v>
          </cell>
          <cell r="F1160">
            <v>0</v>
          </cell>
          <cell r="G1160">
            <v>0</v>
          </cell>
          <cell r="H1160" t="str">
            <v>Veil</v>
          </cell>
        </row>
        <row r="1161"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 t="str">
            <v xml:space="preserve">CSM </v>
          </cell>
        </row>
        <row r="1162"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 t="str">
            <v xml:space="preserve">WR </v>
          </cell>
        </row>
        <row r="1163"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 t="str">
            <v xml:space="preserve">Total Glass </v>
          </cell>
        </row>
        <row r="1164"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 t="str">
            <v>Resin Struktur</v>
          </cell>
        </row>
        <row r="1165"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 t="str">
            <v>Resin Liner</v>
          </cell>
        </row>
        <row r="1166"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 t="str">
            <v>Resin Top Coat</v>
          </cell>
        </row>
        <row r="1167"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 t="str">
            <v>Resin for Cabosil</v>
          </cell>
        </row>
        <row r="1168"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 t="str">
            <v>Total Resin</v>
          </cell>
        </row>
        <row r="1169"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 t="str">
            <v xml:space="preserve">Dempul (putty) </v>
          </cell>
        </row>
        <row r="1170"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 t="str">
            <v>Cabosil bubuk</v>
          </cell>
        </row>
        <row r="1171"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 t="str">
            <v xml:space="preserve">Cobalt </v>
          </cell>
        </row>
        <row r="1172"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 t="str">
            <v>Pigment (if required)</v>
          </cell>
        </row>
        <row r="1173"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 t="str">
            <v xml:space="preserve">Catalyst </v>
          </cell>
        </row>
        <row r="1174"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 t="str">
            <v>Tinuvin</v>
          </cell>
        </row>
        <row r="1175"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 t="str">
            <v>Chloroform</v>
          </cell>
        </row>
        <row r="1176"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 t="str">
            <v>Sol. Wax</v>
          </cell>
        </row>
        <row r="1177"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 t="str">
            <v>TOTAL</v>
          </cell>
        </row>
        <row r="1178"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</row>
        <row r="1179">
          <cell r="D1179">
            <v>2900</v>
          </cell>
          <cell r="E1179">
            <v>116</v>
          </cell>
          <cell r="F1179">
            <v>27.681862685532479</v>
          </cell>
          <cell r="G1179">
            <v>27.681862685532479</v>
          </cell>
          <cell r="H1179">
            <v>1450</v>
          </cell>
        </row>
        <row r="1180"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</row>
        <row r="1181"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</row>
        <row r="1182"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 t="str">
            <v>thk @layer</v>
          </cell>
        </row>
        <row r="1183"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 t="str">
            <v>thk @layer</v>
          </cell>
        </row>
        <row r="1184">
          <cell r="D1184">
            <v>0</v>
          </cell>
          <cell r="E1184">
            <v>0</v>
          </cell>
          <cell r="F1184">
            <v>0</v>
          </cell>
          <cell r="G1184">
            <v>0</v>
          </cell>
          <cell r="H1184" t="str">
            <v>glass length</v>
          </cell>
        </row>
        <row r="1185"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 t="str">
            <v>JOINT KIT:</v>
          </cell>
        </row>
        <row r="1186"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 t="str">
            <v>Veil</v>
          </cell>
        </row>
        <row r="1187"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 t="str">
            <v xml:space="preserve">CSM </v>
          </cell>
        </row>
        <row r="1188"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 t="str">
            <v xml:space="preserve">WR </v>
          </cell>
        </row>
        <row r="1189"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 t="str">
            <v xml:space="preserve">Total Glass </v>
          </cell>
        </row>
        <row r="1190"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 t="str">
            <v>Resin Struktur</v>
          </cell>
        </row>
        <row r="1191"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 t="str">
            <v>Resin Liner</v>
          </cell>
        </row>
        <row r="1192"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 t="str">
            <v>Resin Top Coat</v>
          </cell>
        </row>
        <row r="1193"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 t="str">
            <v>Resin for Cabosil</v>
          </cell>
        </row>
        <row r="1194"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 t="str">
            <v>Total Resin</v>
          </cell>
        </row>
        <row r="1195"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 t="str">
            <v xml:space="preserve">Dempul (putty) </v>
          </cell>
        </row>
        <row r="1196"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 t="str">
            <v>Cabosil bubuk</v>
          </cell>
        </row>
        <row r="1197"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 t="str">
            <v xml:space="preserve">Cobalt </v>
          </cell>
        </row>
        <row r="1198"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 t="str">
            <v>Pigment (if required)</v>
          </cell>
        </row>
        <row r="1199"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 t="str">
            <v xml:space="preserve">Catalyst </v>
          </cell>
        </row>
        <row r="1200"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 t="str">
            <v>Tinuvin</v>
          </cell>
        </row>
        <row r="1201"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 t="str">
            <v>Chloroform</v>
          </cell>
        </row>
        <row r="1202"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 t="str">
            <v>Sol. Wax</v>
          </cell>
        </row>
        <row r="1203"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 t="str">
            <v>TOTAL</v>
          </cell>
        </row>
        <row r="1204"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</row>
        <row r="1205">
          <cell r="D1205">
            <v>3000</v>
          </cell>
          <cell r="E1205">
            <v>120</v>
          </cell>
          <cell r="F1205">
            <v>40.199999999999996</v>
          </cell>
          <cell r="G1205">
            <v>33.5</v>
          </cell>
          <cell r="H1205">
            <v>1200</v>
          </cell>
        </row>
        <row r="1206"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</row>
        <row r="1207"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</row>
        <row r="1208"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 t="str">
            <v>thk @layer</v>
          </cell>
        </row>
        <row r="1209"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 t="str">
            <v>thk @layer</v>
          </cell>
        </row>
        <row r="1210"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 t="str">
            <v>glass length</v>
          </cell>
        </row>
        <row r="1211"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 t="str">
            <v>JOINT KIT:</v>
          </cell>
        </row>
        <row r="1212"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 t="str">
            <v>Veil</v>
          </cell>
        </row>
        <row r="1213"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 t="str">
            <v xml:space="preserve">CSM </v>
          </cell>
        </row>
        <row r="1214"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 t="str">
            <v xml:space="preserve">WR </v>
          </cell>
        </row>
        <row r="1215"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 t="str">
            <v xml:space="preserve">Total Glass </v>
          </cell>
        </row>
        <row r="1216"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 t="str">
            <v>Resin Struktur</v>
          </cell>
        </row>
        <row r="1217"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 t="str">
            <v>Resin Liner</v>
          </cell>
        </row>
        <row r="1218"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 t="str">
            <v>Resin Top Coat</v>
          </cell>
        </row>
        <row r="1219"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 t="str">
            <v>Resin for Cabosil</v>
          </cell>
        </row>
        <row r="1220"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 t="str">
            <v>Total Resin</v>
          </cell>
        </row>
        <row r="1221"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 t="str">
            <v xml:space="preserve">Dempul (putty) </v>
          </cell>
        </row>
        <row r="1222"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 t="str">
            <v>Cabosil bubuk</v>
          </cell>
        </row>
        <row r="1223"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 t="str">
            <v xml:space="preserve">Cobalt </v>
          </cell>
        </row>
        <row r="1224"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 t="str">
            <v>Pigment (if required)</v>
          </cell>
        </row>
        <row r="1225"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 t="str">
            <v xml:space="preserve">Catalyst </v>
          </cell>
        </row>
        <row r="1226"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 t="str">
            <v>Tinuvin</v>
          </cell>
        </row>
        <row r="1227"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 t="str">
            <v>Chloroform</v>
          </cell>
        </row>
        <row r="1228"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 t="str">
            <v>Sol. Wax</v>
          </cell>
        </row>
        <row r="1229"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 t="str">
            <v>TOTAL</v>
          </cell>
        </row>
        <row r="1230"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</row>
        <row r="1231">
          <cell r="D1231">
            <v>3500</v>
          </cell>
          <cell r="E1231">
            <v>140</v>
          </cell>
          <cell r="F1231">
            <v>46.8</v>
          </cell>
          <cell r="G1231">
            <v>39</v>
          </cell>
          <cell r="H1231">
            <v>1500</v>
          </cell>
        </row>
        <row r="1232"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</row>
        <row r="1233"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0</v>
          </cell>
        </row>
        <row r="1234"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 t="str">
            <v>thk @layer</v>
          </cell>
        </row>
        <row r="1235"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 t="str">
            <v>thk @layer</v>
          </cell>
        </row>
        <row r="1236"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 t="str">
            <v>glass length</v>
          </cell>
        </row>
        <row r="1237"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 t="str">
            <v>JOINT KIT:</v>
          </cell>
        </row>
        <row r="1238"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 t="str">
            <v>Veil</v>
          </cell>
        </row>
        <row r="1239"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 t="str">
            <v xml:space="preserve">CSM </v>
          </cell>
        </row>
        <row r="1240"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 t="str">
            <v xml:space="preserve">WR </v>
          </cell>
        </row>
        <row r="1241"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 t="str">
            <v xml:space="preserve">Total Glass </v>
          </cell>
        </row>
        <row r="1242"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 t="str">
            <v>Resin Struktur</v>
          </cell>
        </row>
        <row r="1243"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 t="str">
            <v>Resin Liner</v>
          </cell>
        </row>
        <row r="1244"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 t="str">
            <v>Resin Top Coat</v>
          </cell>
        </row>
        <row r="1245"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 t="str">
            <v>Resin for Cabosil</v>
          </cell>
        </row>
        <row r="1246"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 t="str">
            <v>Total Resin</v>
          </cell>
        </row>
        <row r="1247"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 t="str">
            <v xml:space="preserve">Dempul (putty) </v>
          </cell>
        </row>
        <row r="1248"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 t="str">
            <v>Cabosil bubuk</v>
          </cell>
        </row>
        <row r="1249"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 t="str">
            <v xml:space="preserve">Cobalt </v>
          </cell>
        </row>
        <row r="1250"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 t="str">
            <v>Pigment (if required)</v>
          </cell>
        </row>
        <row r="1251"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 t="str">
            <v xml:space="preserve">Catalyst </v>
          </cell>
        </row>
        <row r="1252"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 t="str">
            <v>Tinuvin</v>
          </cell>
        </row>
        <row r="1253"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 t="str">
            <v>Chloroform</v>
          </cell>
        </row>
        <row r="1254"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 t="str">
            <v>Sol. Wax</v>
          </cell>
        </row>
        <row r="1255"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 t="str">
            <v>TOTAL</v>
          </cell>
        </row>
        <row r="1256"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0</v>
          </cell>
        </row>
        <row r="1257"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</row>
        <row r="1258"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</row>
        <row r="1259"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</row>
        <row r="1260">
          <cell r="D1260" t="str">
            <v>M</v>
          </cell>
          <cell r="E1260" t="str">
            <v>= Chopped Strand Mat 450 gr/m2.</v>
          </cell>
          <cell r="F1260">
            <v>0</v>
          </cell>
          <cell r="G1260">
            <v>0</v>
          </cell>
          <cell r="H1260">
            <v>0</v>
          </cell>
        </row>
        <row r="1261">
          <cell r="D1261" t="str">
            <v>W</v>
          </cell>
          <cell r="E1261" t="str">
            <v>= Woven Roving  570 gr/m2 (for DN&lt;Ø650) and 800 gr/m2 (for DN&gt;Ø600).</v>
          </cell>
          <cell r="F1261">
            <v>0</v>
          </cell>
          <cell r="G1261">
            <v>0</v>
          </cell>
          <cell r="H1261">
            <v>0</v>
          </cell>
        </row>
        <row r="1262"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</row>
        <row r="1263"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</row>
        <row r="1264">
          <cell r="D1264" t="str">
            <v>SV</v>
          </cell>
          <cell r="E1264" t="str">
            <v>= Surfacing veil 30 gr/m2.</v>
          </cell>
          <cell r="F1264">
            <v>0</v>
          </cell>
          <cell r="G1264">
            <v>0</v>
          </cell>
          <cell r="H1264">
            <v>0</v>
          </cell>
        </row>
        <row r="1265"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</row>
        <row r="1266"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</row>
        <row r="1267">
          <cell r="D1267" t="str">
            <v>P</v>
          </cell>
          <cell r="E1267" t="str">
            <v>= Aerosil Putty</v>
          </cell>
          <cell r="F1267">
            <v>0</v>
          </cell>
          <cell r="G1267">
            <v>0</v>
          </cell>
          <cell r="H1267">
            <v>0</v>
          </cell>
        </row>
        <row r="1268"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</row>
        <row r="1269">
          <cell r="D1269" t="str">
            <v>double lines on column = exotherm delay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</row>
        <row r="1270">
          <cell r="D1270" t="str">
            <v>Numeric above alphabetical part is an ideal width of glass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</row>
        <row r="1271"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</row>
        <row r="1272"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</row>
        <row r="1273">
          <cell r="D1273" t="str">
            <v>LAYER</v>
          </cell>
          <cell r="E1273" t="str">
            <v>MATERIAL</v>
          </cell>
          <cell r="F1273" t="str">
            <v>TYPE</v>
          </cell>
          <cell r="G1273">
            <v>0</v>
          </cell>
          <cell r="H1273" t="str">
            <v>QTY kg</v>
          </cell>
        </row>
        <row r="1274">
          <cell r="D1274" t="str">
            <v>CB</v>
          </cell>
          <cell r="E1274" t="str">
            <v>Surfacing veil</v>
          </cell>
          <cell r="F1274">
            <v>30</v>
          </cell>
          <cell r="G1274" t="str">
            <v>g/m2</v>
          </cell>
          <cell r="H1274">
            <v>10.837503826792512</v>
          </cell>
        </row>
        <row r="1275">
          <cell r="D1275" t="str">
            <v>CB</v>
          </cell>
          <cell r="E1275" t="str">
            <v>Chopped Strand Mat</v>
          </cell>
          <cell r="F1275">
            <v>450</v>
          </cell>
          <cell r="G1275" t="str">
            <v>g/m2</v>
          </cell>
          <cell r="H1275">
            <v>0</v>
          </cell>
        </row>
        <row r="1276">
          <cell r="D1276" t="str">
            <v>CB</v>
          </cell>
          <cell r="E1276" t="str">
            <v>Resin Chemical Barrier</v>
          </cell>
          <cell r="F1276">
            <v>0</v>
          </cell>
          <cell r="G1276">
            <v>0</v>
          </cell>
          <cell r="H1276">
            <v>0</v>
          </cell>
        </row>
        <row r="1277">
          <cell r="D1277" t="str">
            <v>CB</v>
          </cell>
          <cell r="E1277" t="str">
            <v>Catalyst</v>
          </cell>
          <cell r="F1277">
            <v>0</v>
          </cell>
          <cell r="G1277">
            <v>0</v>
          </cell>
          <cell r="H1277">
            <v>0</v>
          </cell>
        </row>
        <row r="1278">
          <cell r="D1278" t="str">
            <v>CB</v>
          </cell>
          <cell r="E1278" t="str">
            <v>Cobalt</v>
          </cell>
          <cell r="F1278">
            <v>0</v>
          </cell>
          <cell r="G1278">
            <v>0</v>
          </cell>
          <cell r="H1278">
            <v>0</v>
          </cell>
        </row>
        <row r="1279">
          <cell r="D1279" t="str">
            <v>CB</v>
          </cell>
          <cell r="E1279" t="str">
            <v>DMA</v>
          </cell>
          <cell r="F1279">
            <v>0</v>
          </cell>
          <cell r="G1279">
            <v>0</v>
          </cell>
          <cell r="H1279">
            <v>0</v>
          </cell>
        </row>
        <row r="1280">
          <cell r="D1280" t="str">
            <v>CB</v>
          </cell>
          <cell r="E1280" t="str">
            <v>Rodholine</v>
          </cell>
          <cell r="F1280">
            <v>0</v>
          </cell>
          <cell r="G1280">
            <v>0</v>
          </cell>
          <cell r="H1280">
            <v>106.30498245481974</v>
          </cell>
        </row>
        <row r="1281">
          <cell r="D1281" t="str">
            <v>CB</v>
          </cell>
          <cell r="E1281" t="str">
            <v>Plastik Film</v>
          </cell>
          <cell r="F1281">
            <v>0</v>
          </cell>
          <cell r="G1281">
            <v>0</v>
          </cell>
          <cell r="H1281">
            <v>0</v>
          </cell>
        </row>
        <row r="1282">
          <cell r="D1282" t="str">
            <v>CB</v>
          </cell>
          <cell r="E1282" t="str">
            <v>Mirror Glaze</v>
          </cell>
          <cell r="F1282">
            <v>0</v>
          </cell>
          <cell r="G1282">
            <v>0</v>
          </cell>
          <cell r="H1282">
            <v>0</v>
          </cell>
        </row>
        <row r="1283">
          <cell r="D1283" t="str">
            <v>ST</v>
          </cell>
          <cell r="E1283" t="str">
            <v>Roving</v>
          </cell>
          <cell r="F1283">
            <v>1200</v>
          </cell>
          <cell r="G1283" t="str">
            <v>Tex</v>
          </cell>
          <cell r="H1283">
            <v>0</v>
          </cell>
        </row>
        <row r="1284">
          <cell r="D1284" t="str">
            <v>ST</v>
          </cell>
          <cell r="E1284" t="str">
            <v>Roving</v>
          </cell>
          <cell r="F1284">
            <v>2400</v>
          </cell>
          <cell r="G1284" t="str">
            <v>Tex</v>
          </cell>
          <cell r="H1284">
            <v>0</v>
          </cell>
        </row>
        <row r="1285">
          <cell r="D1285" t="str">
            <v>ST</v>
          </cell>
          <cell r="E1285" t="str">
            <v>Chopped Strand Mat</v>
          </cell>
          <cell r="F1285">
            <v>450</v>
          </cell>
          <cell r="G1285" t="str">
            <v>g/m2</v>
          </cell>
          <cell r="H1285">
            <v>1393.2777049954875</v>
          </cell>
        </row>
        <row r="1286">
          <cell r="D1286" t="str">
            <v>ST</v>
          </cell>
          <cell r="E1286" t="str">
            <v>Woven Roving</v>
          </cell>
          <cell r="F1286">
            <v>570</v>
          </cell>
          <cell r="G1286" t="str">
            <v>g/m2</v>
          </cell>
          <cell r="H1286">
            <v>3.0963569538855666</v>
          </cell>
        </row>
        <row r="1287">
          <cell r="D1287" t="str">
            <v>ST</v>
          </cell>
          <cell r="E1287" t="str">
            <v>Woven Roving</v>
          </cell>
          <cell r="F1287">
            <v>800</v>
          </cell>
          <cell r="G1287" t="str">
            <v>g/m2</v>
          </cell>
          <cell r="H1287">
            <v>1386.1633455831175</v>
          </cell>
        </row>
        <row r="1288">
          <cell r="D1288" t="str">
            <v>ST</v>
          </cell>
          <cell r="E1288" t="str">
            <v>Resin Struktur</v>
          </cell>
          <cell r="F1288">
            <v>0</v>
          </cell>
          <cell r="G1288">
            <v>0</v>
          </cell>
          <cell r="H1288">
            <v>3752.8703725600362</v>
          </cell>
        </row>
        <row r="1289">
          <cell r="D1289" t="str">
            <v>ST</v>
          </cell>
          <cell r="E1289" t="str">
            <v>Catalyst</v>
          </cell>
          <cell r="F1289">
            <v>0</v>
          </cell>
          <cell r="G1289">
            <v>0</v>
          </cell>
          <cell r="H1289">
            <v>89.457106764461614</v>
          </cell>
        </row>
        <row r="1290">
          <cell r="D1290" t="str">
            <v>ST</v>
          </cell>
          <cell r="E1290" t="str">
            <v>Cobalt</v>
          </cell>
          <cell r="F1290">
            <v>0</v>
          </cell>
          <cell r="G1290">
            <v>0</v>
          </cell>
          <cell r="H1290">
            <v>89.457106764461614</v>
          </cell>
        </row>
        <row r="1291">
          <cell r="D1291" t="str">
            <v>ST</v>
          </cell>
          <cell r="E1291" t="str">
            <v>DMA</v>
          </cell>
          <cell r="F1291">
            <v>0</v>
          </cell>
          <cell r="G1291">
            <v>0</v>
          </cell>
          <cell r="H1291">
            <v>0</v>
          </cell>
        </row>
        <row r="1292">
          <cell r="D1292" t="str">
            <v>ST</v>
          </cell>
          <cell r="E1292" t="str">
            <v>Hydroquinone</v>
          </cell>
          <cell r="F1292">
            <v>0</v>
          </cell>
          <cell r="G1292">
            <v>0</v>
          </cell>
          <cell r="H1292">
            <v>0</v>
          </cell>
        </row>
        <row r="1293">
          <cell r="D1293" t="str">
            <v>ST</v>
          </cell>
          <cell r="E1293" t="str">
            <v>Methanol</v>
          </cell>
          <cell r="F1293">
            <v>0</v>
          </cell>
          <cell r="G1293">
            <v>0</v>
          </cell>
          <cell r="H1293">
            <v>0</v>
          </cell>
        </row>
        <row r="1294">
          <cell r="D1294" t="str">
            <v>EX</v>
          </cell>
          <cell r="E1294" t="str">
            <v>Surfacing veil</v>
          </cell>
          <cell r="F1294">
            <v>30</v>
          </cell>
          <cell r="G1294" t="str">
            <v>g/m2</v>
          </cell>
          <cell r="H1294">
            <v>0</v>
          </cell>
        </row>
        <row r="1295">
          <cell r="D1295" t="str">
            <v>EX</v>
          </cell>
          <cell r="E1295" t="str">
            <v>Chopped Strand Mat</v>
          </cell>
          <cell r="F1295">
            <v>450</v>
          </cell>
          <cell r="G1295" t="str">
            <v>g/m2</v>
          </cell>
          <cell r="H1295">
            <v>0</v>
          </cell>
        </row>
        <row r="1296">
          <cell r="D1296" t="str">
            <v>EX</v>
          </cell>
          <cell r="E1296" t="str">
            <v>Resin External</v>
          </cell>
          <cell r="F1296">
            <v>0</v>
          </cell>
          <cell r="G1296">
            <v>0</v>
          </cell>
          <cell r="H1296">
            <v>0</v>
          </cell>
        </row>
        <row r="1297">
          <cell r="D1297" t="str">
            <v>EX</v>
          </cell>
          <cell r="E1297" t="str">
            <v>Catalyst</v>
          </cell>
          <cell r="F1297">
            <v>0</v>
          </cell>
          <cell r="G1297">
            <v>0</v>
          </cell>
          <cell r="H1297">
            <v>0</v>
          </cell>
        </row>
        <row r="1298">
          <cell r="D1298" t="str">
            <v>EX</v>
          </cell>
          <cell r="E1298" t="str">
            <v>Cobalt</v>
          </cell>
          <cell r="F1298">
            <v>0</v>
          </cell>
          <cell r="G1298">
            <v>0</v>
          </cell>
          <cell r="H1298">
            <v>0</v>
          </cell>
        </row>
        <row r="1299">
          <cell r="D1299" t="str">
            <v>EX</v>
          </cell>
          <cell r="E1299" t="str">
            <v>DMA</v>
          </cell>
          <cell r="F1299">
            <v>0</v>
          </cell>
          <cell r="G1299">
            <v>0</v>
          </cell>
          <cell r="H1299">
            <v>0</v>
          </cell>
        </row>
        <row r="1300">
          <cell r="D1300" t="str">
            <v>TC</v>
          </cell>
          <cell r="E1300" t="str">
            <v>Resin Top Coat</v>
          </cell>
          <cell r="F1300">
            <v>0</v>
          </cell>
          <cell r="G1300">
            <v>0</v>
          </cell>
          <cell r="H1300">
            <v>0</v>
          </cell>
        </row>
        <row r="1301">
          <cell r="D1301" t="str">
            <v>TC</v>
          </cell>
          <cell r="E1301" t="str">
            <v>Catalyst</v>
          </cell>
          <cell r="F1301">
            <v>0</v>
          </cell>
          <cell r="G1301">
            <v>0</v>
          </cell>
          <cell r="H1301">
            <v>0</v>
          </cell>
        </row>
        <row r="1302">
          <cell r="D1302" t="str">
            <v>TC</v>
          </cell>
          <cell r="E1302" t="str">
            <v>Pigment (5% top coat)</v>
          </cell>
          <cell r="F1302">
            <v>0</v>
          </cell>
          <cell r="G1302">
            <v>0</v>
          </cell>
          <cell r="H1302">
            <v>10.617010631754487</v>
          </cell>
        </row>
        <row r="1303">
          <cell r="D1303" t="str">
            <v>TC</v>
          </cell>
          <cell r="E1303" t="str">
            <v>Tinuvin</v>
          </cell>
          <cell r="F1303">
            <v>0</v>
          </cell>
          <cell r="G1303">
            <v>0</v>
          </cell>
          <cell r="H1303">
            <v>0.6370206379052693</v>
          </cell>
        </row>
        <row r="1304">
          <cell r="D1304" t="str">
            <v>TC</v>
          </cell>
          <cell r="E1304" t="str">
            <v>Chloroform</v>
          </cell>
          <cell r="F1304">
            <v>0</v>
          </cell>
          <cell r="G1304">
            <v>0</v>
          </cell>
          <cell r="H1304">
            <v>4.8838248906070643</v>
          </cell>
        </row>
        <row r="1305">
          <cell r="D1305" t="str">
            <v>TC</v>
          </cell>
          <cell r="E1305" t="str">
            <v>Solution Wax</v>
          </cell>
          <cell r="F1305">
            <v>0</v>
          </cell>
          <cell r="G1305">
            <v>0</v>
          </cell>
          <cell r="H1305">
            <v>6.3702063790526919</v>
          </cell>
        </row>
        <row r="1306">
          <cell r="D1306" t="str">
            <v>TC</v>
          </cell>
          <cell r="E1306" t="str">
            <v>Steryne Monomer</v>
          </cell>
          <cell r="F1306">
            <v>0</v>
          </cell>
          <cell r="G1306">
            <v>0</v>
          </cell>
          <cell r="H1306">
            <v>0</v>
          </cell>
        </row>
        <row r="1307">
          <cell r="D1307" t="str">
            <v>TC</v>
          </cell>
          <cell r="E1307" t="str">
            <v>Methelene Chlorida</v>
          </cell>
          <cell r="F1307">
            <v>0</v>
          </cell>
          <cell r="G1307">
            <v>0</v>
          </cell>
          <cell r="H1307">
            <v>0</v>
          </cell>
        </row>
        <row r="1308">
          <cell r="D1308">
            <v>0</v>
          </cell>
          <cell r="E1308">
            <v>0</v>
          </cell>
          <cell r="F1308">
            <v>0</v>
          </cell>
          <cell r="G1308" t="str">
            <v>T O T A L</v>
          </cell>
          <cell r="H1308">
            <v>6853.9725424423814</v>
          </cell>
        </row>
        <row r="1309"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</row>
        <row r="1310">
          <cell r="D1310">
            <v>0</v>
          </cell>
          <cell r="E1310" t="str">
            <v>Checked by:</v>
          </cell>
          <cell r="F1310">
            <v>0</v>
          </cell>
          <cell r="G1310" t="str">
            <v>Approved by:</v>
          </cell>
          <cell r="H1310">
            <v>0</v>
          </cell>
        </row>
        <row r="1311"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</row>
        <row r="1312"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</row>
        <row r="1313"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</row>
        <row r="1314">
          <cell r="D1314">
            <v>0</v>
          </cell>
          <cell r="E1314" t="str">
            <v>Hafif</v>
          </cell>
          <cell r="F1314">
            <v>0</v>
          </cell>
          <cell r="G1314" t="str">
            <v>Mansyur</v>
          </cell>
          <cell r="H1314">
            <v>0</v>
          </cell>
        </row>
      </sheetData>
      <sheetData sheetId="21"/>
      <sheetData sheetId="22"/>
      <sheetData sheetId="2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 1 Biru"/>
      <sheetName val="Dev 2 Hijau"/>
      <sheetName val="Dev 2 w fin"/>
      <sheetName val="Cont Lengk 17"/>
      <sheetName val="Cont Lengk 18"/>
      <sheetName val="Introduction"/>
      <sheetName val="Major"/>
      <sheetName val="Organ-New"/>
      <sheetName val="DP Inti"/>
      <sheetName val="Pengalaman Per"/>
      <sheetName val="D Peralatan"/>
      <sheetName val="TDR"/>
      <sheetName val="TDP"/>
      <sheetName val="SIUJK"/>
      <sheetName val="SIUP"/>
      <sheetName val="Domisili"/>
      <sheetName val="MIGAS"/>
      <sheetName val="AKI"/>
      <sheetName val="GAPENSI"/>
      <sheetName val="KADIN"/>
      <sheetName val="NPWP"/>
      <sheetName val="PKP"/>
      <sheetName val="Dev lengk (3)"/>
      <sheetName val="Sheet2"/>
      <sheetName val="S Manaj"/>
      <sheetName val="P Mod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costfab"/>
      <sheetName val="Mob-Demob"/>
      <sheetName val="Plant"/>
      <sheetName val="Direct Staff"/>
      <sheetName val="Equipment"/>
      <sheetName val="TEMFACIL,SOE"/>
      <sheetName val="BM"/>
      <sheetName val="brk"/>
      <sheetName val="Gennotes"/>
      <sheetName val="COST SUMMARY"/>
      <sheetName val="DIV 1"/>
      <sheetName val="DIV 2"/>
      <sheetName val="DIV 3"/>
      <sheetName val="DIV 4"/>
      <sheetName val="DIV 5"/>
      <sheetName val="HRSG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-Curve Detail (Overall)"/>
      <sheetName val="Status 02-05-11"/>
      <sheetName val="Procurement Schedule CPP"/>
      <sheetName val="Eng"/>
      <sheetName val="Fab"/>
      <sheetName val="Mech"/>
      <sheetName val="Elect"/>
      <sheetName val="Delivery"/>
    </sheetNames>
    <definedNames>
      <definedName name="STOP" refersTo="#REF!" sheetId="1"/>
      <definedName name="STOP2" refersTo="#REF!" sheetId="1"/>
      <definedName name="STOP2E" refersTo="#REF!" sheetId="1"/>
      <definedName name="STOPE" refersTo="#REF!" sheetId="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-PROP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vil"/>
      <sheetName val="BM"/>
      <sheetName val="Equipment"/>
      <sheetName val="Staff"/>
      <sheetName val="Crew"/>
      <sheetName val="Schedule"/>
      <sheetName val="Freight"/>
      <sheetName val="Testing"/>
      <sheetName val="Miscchrg"/>
      <sheetName val="Cost Sum"/>
      <sheetName val="General Notes"/>
      <sheetName val="Alterations"/>
      <sheetName val="Pumps"/>
      <sheetName val="EF _ AC"/>
      <sheetName val="HRSG PRINT"/>
      <sheetName val="Code 02"/>
      <sheetName val="Code 03"/>
      <sheetName val="Code 04"/>
      <sheetName val="Code 05"/>
      <sheetName val="Code 06"/>
      <sheetName val="Code 07"/>
      <sheetName val="Code 09"/>
      <sheetName val="Code03"/>
      <sheetName val="Summary"/>
      <sheetName val="5-Digit"/>
      <sheetName val="MixBed"/>
      <sheetName val="CondPol"/>
      <sheetName val="Inputs"/>
      <sheetName val="BD"/>
      <sheetName val="당초"/>
      <sheetName val="INDIRECT COST-PART l"/>
      <sheetName val="Interpulation"/>
      <sheetName val="AGBQ_030124"/>
      <sheetName val="Total Summary"/>
      <sheetName val="BQ(Others_Piping)"/>
      <sheetName val="Deluge System"/>
      <sheetName val="Large Bore Star Rate"/>
      <sheetName val="Small Bore Star Rate"/>
      <sheetName val="Summary 1FA 1GA"/>
      <sheetName val="TOTAL SUMMARY (2)"/>
      <sheetName val="Engg 4"/>
      <sheetName val="Engg 3"/>
      <sheetName val="Engg 2"/>
      <sheetName val="Engg 1"/>
      <sheetName val="Equip Install"/>
      <sheetName val="Sheet1"/>
      <sheetName val="DS Detl"/>
      <sheetName val="DS Breakdown"/>
      <sheetName val="Furnace Tube Welding"/>
      <sheetName val="Furnace Installation"/>
      <sheetName val="Breakdown"/>
      <sheetName val="BS final"/>
      <sheetName val="4"/>
      <sheetName val="OCT.FDN"/>
      <sheetName val="PM1005-R0"/>
      <sheetName val="MP MOB"/>
      <sheetName val="도급양식"/>
      <sheetName val="FurnacÿÿInstallation"/>
      <sheetName val="CASHFLOW"/>
      <sheetName val="材料マスタ"/>
      <sheetName val="SE-611"/>
      <sheetName val="estimate"/>
      <sheetName val="Insulation_Utl_Off"/>
      <sheetName val="Note_Piping"/>
      <sheetName val="내역"/>
      <sheetName val="SECT-LIST"/>
      <sheetName val="Data"/>
      <sheetName val="CAT_5"/>
      <sheetName val="Y-WORK"/>
      <sheetName val="Equipments"/>
      <sheetName val="eq_data"/>
      <sheetName val="환산표"/>
      <sheetName val="4300 UTILITY BLDG (2)"/>
      <sheetName val="Main"/>
      <sheetName val="TOEC"/>
      <sheetName val="D-3503"/>
      <sheetName val="#REF"/>
      <sheetName val="FIELD"/>
      <sheetName val="ATM-WSWDS"/>
      <sheetName val="Sheet4"/>
      <sheetName val="242-3 summaryOPC"/>
      <sheetName val="SYSTEM 945 Air&amp;Nitrogen"/>
      <sheetName val="Elec.Codes"/>
      <sheetName val="Cover"/>
      <sheetName val="Properties"/>
      <sheetName val="Stability Check"/>
      <sheetName val="Plant Areas"/>
      <sheetName val="Item Codes"/>
      <sheetName val="PipWT"/>
      <sheetName val="Emp_Data"/>
      <sheetName val="HEATER"/>
      <sheetName val="Instructions"/>
      <sheetName val="steel-gr"/>
      <sheetName val="DI-ESTI"/>
      <sheetName val="Boiler Norms"/>
      <sheetName val="Break Down"/>
      <sheetName val="환율"/>
      <sheetName val="Motor"/>
      <sheetName val="Motor_Data"/>
      <sheetName val="cable"/>
      <sheetName val="Data - Codes"/>
      <sheetName val="allowances"/>
      <sheetName val="Schedule S-Curve Revision#3"/>
      <sheetName val="L(2)"/>
      <sheetName val="LIBRARY"/>
      <sheetName val="Cost_Sum"/>
      <sheetName val="General_Notes"/>
      <sheetName val="EF___AC"/>
      <sheetName val="Total_Summary"/>
      <sheetName val="Deluge_System"/>
      <sheetName val="Large_Bore_Star_Rate"/>
      <sheetName val="Small_Bore_Star_Rate"/>
      <sheetName val="Summary_1FA_1GA"/>
      <sheetName val="TOTAL_SUMMARY_(2)"/>
      <sheetName val="Engg_4"/>
      <sheetName val="Engg_3"/>
      <sheetName val="Engg_2"/>
      <sheetName val="Engg_1"/>
      <sheetName val="Equip_Install"/>
      <sheetName val="DS_Detl"/>
      <sheetName val="DS_Breakdown"/>
      <sheetName val="Furnace_Tube_Welding"/>
      <sheetName val="Furnace_Installation"/>
      <sheetName val="Factor"/>
      <sheetName val="Sch.6"/>
      <sheetName val="Final Summary"/>
      <sheetName val="Generic Type 1-2"/>
      <sheetName val="ewrks-deriv"/>
      <sheetName val="Main Works"/>
      <sheetName val="공사비 내역 (가)"/>
      <sheetName val="ITB COST"/>
      <sheetName val="1"/>
      <sheetName val="Consolidated"/>
      <sheetName val="Process Piping"/>
      <sheetName val=" Summary"/>
      <sheetName val="GVL"/>
      <sheetName val="3.현장배치"/>
      <sheetName val="현장배치"/>
      <sheetName val="예산"/>
      <sheetName val="BOQ"/>
      <sheetName val="OTROS MO"/>
      <sheetName val="BILLING SUMMARY"/>
      <sheetName val="Installation"/>
      <sheetName val="WORKSHEET"/>
      <sheetName val="quitangquil"/>
      <sheetName val="co-no.2"/>
      <sheetName val="노임단가"/>
      <sheetName val="A"/>
      <sheetName val="ring wall thickness"/>
      <sheetName val="ABUT수량-A1"/>
      <sheetName val="설계조건"/>
      <sheetName val="안정계산"/>
      <sheetName val="단면검토"/>
      <sheetName val="Proposal"/>
      <sheetName val="wage Cal"/>
      <sheetName val="운송비 및 보험료(991221)"/>
      <sheetName val="BOQ-Bill1-8"/>
      <sheetName val="차액보증"/>
      <sheetName val="plan&amp;section of foundation"/>
      <sheetName val="2002년12월"/>
      <sheetName val="Q827"/>
      <sheetName val="MH RATE"/>
      <sheetName val="Cost Per Unit"/>
      <sheetName val="Cost"/>
      <sheetName val="MMCR"/>
      <sheetName val="Lumpsum"/>
      <sheetName val="MRO"/>
      <sheetName val="Billing Curve"/>
      <sheetName val="PCS"/>
      <sheetName val="INDIRECT_COST-PART_l"/>
      <sheetName val="Boiler_Norms"/>
      <sheetName val="OCT_FDN"/>
      <sheetName val="inter"/>
      <sheetName val="GP BOX"/>
      <sheetName val="look-up"/>
      <sheetName val="HRSG - Summary"/>
      <sheetName val="Area Lookup"/>
      <sheetName val="Lookup"/>
      <sheetName val="Norms"/>
      <sheetName val="정부노임단가"/>
      <sheetName val="Cost_Sum1"/>
      <sheetName val="General_Notes1"/>
      <sheetName val="EF___AC1"/>
      <sheetName val="Total_Summary1"/>
      <sheetName val="Deluge_System1"/>
      <sheetName val="Large_Bore_Star_Rate1"/>
      <sheetName val="Small_Bore_Star_Rate1"/>
      <sheetName val="Summary_1FA_1GA1"/>
      <sheetName val="TOTAL_SUMMARY_(2)1"/>
      <sheetName val="Engg_41"/>
      <sheetName val="Engg_31"/>
      <sheetName val="Engg_21"/>
      <sheetName val="Engg_11"/>
      <sheetName val="Equip_Install1"/>
      <sheetName val="DS_Detl1"/>
      <sheetName val="DS_Breakdown1"/>
      <sheetName val="Furnace_Tube_Welding1"/>
      <sheetName val="Furnace_Installation1"/>
      <sheetName val="242-3_summaryOPC"/>
      <sheetName val="Schedule_S-Curve_Revision#3"/>
      <sheetName val="Elec_Codes"/>
      <sheetName val="MATL"/>
      <sheetName val="sum"/>
      <sheetName val="Furnac��Installation"/>
      <sheetName val="INPUT DATA HERE"/>
      <sheetName val="SYSTEM_945_Air&amp;Nitrogen"/>
      <sheetName val="Code_02"/>
      <sheetName val="Code_03"/>
      <sheetName val="Code_04"/>
      <sheetName val="Code_05"/>
      <sheetName val="Code_06"/>
      <sheetName val="Code_07"/>
      <sheetName val="Code_09"/>
      <sheetName val="Stability_Check"/>
      <sheetName val="Plant_Areas"/>
      <sheetName val="Item_Codes"/>
      <sheetName val="BS_final"/>
      <sheetName val="MP_MOB"/>
      <sheetName val="HRSG_PRINT"/>
      <sheetName val="Sch_6"/>
      <sheetName val="Final_Summary"/>
      <sheetName val="Generic_Type_1-2"/>
      <sheetName val="Break_Down"/>
      <sheetName val="Data_-_Codes"/>
      <sheetName val="4300_UTILITY_BLDG_(2)"/>
      <sheetName val="Main_Works"/>
      <sheetName val="TopSheet"/>
      <sheetName val="Cost_Sum2"/>
      <sheetName val="General_Notes2"/>
      <sheetName val="EF___AC2"/>
      <sheetName val="Total_Summary2"/>
      <sheetName val="Deluge_System2"/>
      <sheetName val="Large_Bore_Star_Rate2"/>
      <sheetName val="Small_Bore_Star_Rate2"/>
      <sheetName val="Summary_1FA_1GA2"/>
      <sheetName val="TOTAL_SUMMARY_(2)2"/>
      <sheetName val="Engg_42"/>
      <sheetName val="Engg_32"/>
      <sheetName val="Engg_22"/>
      <sheetName val="Engg_12"/>
      <sheetName val="Equip_Install2"/>
      <sheetName val="DS_Detl2"/>
      <sheetName val="DS_Breakdown2"/>
      <sheetName val="Furnace_Tube_Welding2"/>
      <sheetName val="Furnace_Installation2"/>
      <sheetName val="INDIRECT_COST-PART_l1"/>
      <sheetName val="242-3_summaryOPC1"/>
      <sheetName val="Elec_Codes1"/>
      <sheetName val="SYSTEM_945_Air&amp;Nitrogen1"/>
      <sheetName val="Code_021"/>
      <sheetName val="Code_031"/>
      <sheetName val="Code_041"/>
      <sheetName val="Code_051"/>
      <sheetName val="Code_061"/>
      <sheetName val="Code_071"/>
      <sheetName val="Code_091"/>
      <sheetName val="Stability_Check1"/>
      <sheetName val="Plant_Areas1"/>
      <sheetName val="Item_Codes1"/>
      <sheetName val="OCT_FDN1"/>
      <sheetName val="BS_final1"/>
      <sheetName val="MP_MOB1"/>
      <sheetName val="HRSG_PRINT1"/>
      <sheetName val="Sch_61"/>
      <sheetName val="Boiler_Norms1"/>
      <sheetName val="Final_Summary1"/>
      <sheetName val="Generic_Type_1-21"/>
      <sheetName val="Break_Down1"/>
      <sheetName val="Data_-_Codes1"/>
      <sheetName val="Schedule_S-Curve_Revision#31"/>
      <sheetName val="4300_UTILITY_BLDG_(2)1"/>
      <sheetName val="Main_Works1"/>
      <sheetName val="공사비_내역_(가)"/>
      <sheetName val="ITB_COST"/>
      <sheetName val="Process_Piping"/>
      <sheetName val="_Summary"/>
      <sheetName val="3_현장배치"/>
      <sheetName val="물량산출근거"/>
      <sheetName val="Pl.OP-others"/>
      <sheetName val="明細"/>
      <sheetName val="96수출"/>
      <sheetName val="RAB"/>
      <sheetName val="FORM 3A"/>
      <sheetName val="電源計画"/>
      <sheetName val="BQ_Utl_Off"/>
      <sheetName val="合成単価作成表-BLDG"/>
      <sheetName val="Instrument"/>
      <sheetName val="HSEQP"/>
      <sheetName val="HSPIPING"/>
      <sheetName val="GP_BOX"/>
      <sheetName val="HRSG_-_Summary"/>
      <sheetName val="Area_Lookup"/>
      <sheetName val="co-no_2"/>
      <sheetName val="wage_Cal"/>
      <sheetName val="plan&amp;section_of_foundation"/>
      <sheetName val="운송비_및_보험료(991221)"/>
      <sheetName val="가격분석@1100(990104)"/>
      <sheetName val="Escalation"/>
      <sheetName val="PROCURE"/>
      <sheetName val="Du_lieu"/>
      <sheetName val="Cost_Sum3"/>
      <sheetName val="General_Notes3"/>
      <sheetName val="EF___AC3"/>
      <sheetName val="INDIRECT_COST-PART_l2"/>
      <sheetName val="Total_Summary3"/>
      <sheetName val="Deluge_System3"/>
      <sheetName val="Large_Bore_Star_Rate3"/>
      <sheetName val="Small_Bore_Star_Rate3"/>
      <sheetName val="Summary_1FA_1GA3"/>
      <sheetName val="TOTAL_SUMMARY_(2)3"/>
      <sheetName val="Engg_43"/>
      <sheetName val="Engg_33"/>
      <sheetName val="Engg_23"/>
      <sheetName val="Engg_13"/>
      <sheetName val="Equip_Install3"/>
      <sheetName val="DS_Detl3"/>
      <sheetName val="DS_Breakdown3"/>
      <sheetName val="Furnace_Tube_Welding3"/>
      <sheetName val="Furnace_Installation3"/>
      <sheetName val="OCT_FDN2"/>
      <sheetName val="BS_final2"/>
      <sheetName val="MP_MOB2"/>
      <sheetName val="HRSG_PRINT2"/>
      <sheetName val="Code_022"/>
      <sheetName val="Code_032"/>
      <sheetName val="Code_042"/>
      <sheetName val="Code_052"/>
      <sheetName val="Code_062"/>
      <sheetName val="Code_072"/>
      <sheetName val="Code_092"/>
      <sheetName val="4300_UTILITY_BLDG_(2)2"/>
      <sheetName val="242-3_summaryOPC2"/>
      <sheetName val="Elec_Codes2"/>
      <sheetName val="Boiler_Norms2"/>
      <sheetName val="Break_Down2"/>
      <sheetName val="Data_-_Codes2"/>
      <sheetName val="Schedule_S-Curve_Revision#32"/>
      <sheetName val="Final_Summary2"/>
      <sheetName val="Generic_Type_1-22"/>
      <sheetName val="SYSTEM_945_Air&amp;Nitrogen2"/>
      <sheetName val="Stability_Check2"/>
      <sheetName val="Plant_Areas2"/>
      <sheetName val="Item_Codes2"/>
      <sheetName val="Sch_62"/>
      <sheetName val="Main_Works2"/>
      <sheetName val="공사비_내역_(가)1"/>
      <sheetName val="ITB_COST1"/>
      <sheetName val="Process_Piping1"/>
      <sheetName val="_Summary1"/>
      <sheetName val="3_현장배치1"/>
      <sheetName val="ring_wall_thickness"/>
      <sheetName val="OTROS_MO"/>
      <sheetName val="BILLING_SUMMARY"/>
      <sheetName val="MH_RATE"/>
      <sheetName val="Cost_Per_Unit"/>
      <sheetName val="Billing_Curve"/>
      <sheetName val="INPUT_DATA_HERE"/>
      <sheetName val="Pl_OP-others"/>
      <sheetName val="Cost_Sum4"/>
      <sheetName val="General_Notes4"/>
      <sheetName val="EF___AC4"/>
      <sheetName val="INDIRECT_COST-PART_l3"/>
      <sheetName val="Total_Summary4"/>
      <sheetName val="Deluge_System4"/>
      <sheetName val="Large_Bore_Star_Rate4"/>
      <sheetName val="Small_Bore_Star_Rate4"/>
      <sheetName val="Summary_1FA_1GA4"/>
      <sheetName val="TOTAL_SUMMARY_(2)4"/>
      <sheetName val="Engg_44"/>
      <sheetName val="Engg_34"/>
      <sheetName val="Engg_24"/>
      <sheetName val="Engg_14"/>
      <sheetName val="Equip_Install4"/>
      <sheetName val="DS_Detl4"/>
      <sheetName val="DS_Breakdown4"/>
      <sheetName val="Furnace_Tube_Welding4"/>
      <sheetName val="Furnace_Installation4"/>
      <sheetName val="OCT_FDN3"/>
      <sheetName val="BS_final3"/>
      <sheetName val="MP_MOB3"/>
      <sheetName val="HRSG_PRINT3"/>
      <sheetName val="Code_023"/>
      <sheetName val="Code_033"/>
      <sheetName val="Code_043"/>
      <sheetName val="Code_053"/>
      <sheetName val="Code_063"/>
      <sheetName val="Code_073"/>
      <sheetName val="Code_093"/>
      <sheetName val="4300_UTILITY_BLDG_(2)3"/>
      <sheetName val="242-3_summaryOPC3"/>
      <sheetName val="Elec_Codes3"/>
      <sheetName val="Boiler_Norms3"/>
      <sheetName val="Break_Down3"/>
      <sheetName val="Data_-_Codes3"/>
      <sheetName val="Schedule_S-Curve_Revision#33"/>
      <sheetName val="Final_Summary3"/>
      <sheetName val="Generic_Type_1-23"/>
      <sheetName val="SYSTEM_945_Air&amp;Nitrogen3"/>
      <sheetName val="Stability_Check3"/>
      <sheetName val="Plant_Areas3"/>
      <sheetName val="Item_Codes3"/>
      <sheetName val="Sch_63"/>
      <sheetName val="Main_Works3"/>
      <sheetName val="공사비_내역_(가)2"/>
      <sheetName val="ITB_COST2"/>
      <sheetName val="Process_Piping2"/>
      <sheetName val="_Summary2"/>
      <sheetName val="3_현장배치2"/>
      <sheetName val="co-no_21"/>
      <sheetName val="ring_wall_thickness1"/>
      <sheetName val="OTROS_MO1"/>
      <sheetName val="BILLING_SUMMARY1"/>
      <sheetName val="wage_Cal1"/>
      <sheetName val="운송비_및_보험료(991221)1"/>
      <sheetName val="plan&amp;section_of_foundation1"/>
      <sheetName val="MH_RATE1"/>
      <sheetName val="Cost_Per_Unit1"/>
      <sheetName val="Billing_Curve1"/>
      <sheetName val="GP_BOX1"/>
      <sheetName val="HRSG_-_Summary1"/>
      <sheetName val="Area_Lookup1"/>
      <sheetName val="INPUT_DATA_HERE1"/>
      <sheetName val="Pl_OP-others1"/>
      <sheetName val="HORI. VESSEL"/>
      <sheetName val="2.설계제원"/>
      <sheetName val="RAFIDIYA-Main"/>
      <sheetName val="Races"/>
      <sheetName val="External Backlog"/>
      <sheetName val="Parameter"/>
      <sheetName val="BQ"/>
      <sheetName val="영업소실적"/>
      <sheetName val="roject\Budget Files\Final\CIVIL"/>
      <sheetName val="\_x0000__x0000_à_x0000_C:\Documents and Settings\"/>
      <sheetName val="Piping Data"/>
      <sheetName val="Piping Tables"/>
      <sheetName val="Transport"/>
      <sheetName val="SteelDatabase"/>
      <sheetName val="Conn"/>
      <sheetName val="Cash Flow"/>
      <sheetName val="Plate Welding Table"/>
      <sheetName val="Inst."/>
      <sheetName val="Resources"/>
      <sheetName val="table"/>
      <sheetName val="UR"/>
      <sheetName val="Customer Databas"/>
      <sheetName val="calc"/>
      <sheetName val="PRICE-COMP"/>
      <sheetName val="기계내역서"/>
      <sheetName val="2 of 2"/>
      <sheetName val="Equipment_Database"/>
      <sheetName val="Cost Calc"/>
      <sheetName val="BLDG4"/>
      <sheetName val="EAST TOWER"/>
      <sheetName val="BOW"/>
      <sheetName val="analysis"/>
      <sheetName val="Reinforcements"/>
      <sheetName val="Parameters"/>
      <sheetName val="Sheet3"/>
      <sheetName val="5_Digit"/>
      <sheetName val="Bill of Qty MEP"/>
      <sheetName val="Analisa 2"/>
      <sheetName val="Pipe"/>
      <sheetName val="Elektrikal"/>
      <sheetName val="H-SATUAN"/>
      <sheetName val="PIPING"/>
      <sheetName val="Tabel Ohm LV"/>
      <sheetName val="Breakdown Instrument"/>
      <sheetName val="Trades"/>
      <sheetName val="DEC"/>
      <sheetName val="Cash2"/>
      <sheetName val="RMHS"/>
      <sheetName val="EQCOST"/>
      <sheetName val="IBC(2006)DATA"/>
      <sheetName val="간접비(1)"/>
      <sheetName val="tabulation (comparison)"/>
      <sheetName val="Adimi bldg"/>
      <sheetName val="Pump House"/>
      <sheetName val="Fuel Regu Station"/>
      <sheetName val="insulation"/>
      <sheetName val="masonry works"/>
      <sheetName val="Bin"/>
      <sheetName val="PCSum"/>
      <sheetName val="CostSked"/>
      <sheetName val="Financing Schemes"/>
      <sheetName val="_Model A costs"/>
      <sheetName val="Model B costs"/>
      <sheetName val="Model C costs"/>
      <sheetName val="Main Bldg."/>
      <sheetName val="PH 5"/>
      <sheetName val="LLEGADA"/>
      <sheetName val="DESBAST"/>
      <sheetName val="Summary Sheets"/>
      <sheetName val="B1P2 Cover"/>
      <sheetName val="Book 1 Summary"/>
      <sheetName val="Preliminaries"/>
      <sheetName val="Design"/>
      <sheetName val="Warranties Rate Only"/>
      <sheetName val="細目"/>
      <sheetName val="PL Plumbing"/>
      <sheetName val="DD EST."/>
      <sheetName val="Division 3000"/>
      <sheetName val="STAFFSCHED "/>
      <sheetName val="Consumables"/>
      <sheetName val="Benchmark"/>
      <sheetName val="GAE8'97"/>
      <sheetName val="경비2내역"/>
      <sheetName val="EE-PROP"/>
      <sheetName val="Overall"/>
      <sheetName val="SCH5"/>
      <sheetName val="Tbl 1y 4"/>
      <sheetName val="Graph (LGEN)"/>
      <sheetName val="out_prog"/>
      <sheetName val="선적schedule (2)"/>
      <sheetName val="\"/>
      <sheetName val="SEX"/>
      <sheetName val="Haulling"/>
      <sheetName val="Analysis Rate"/>
      <sheetName val="견적"/>
      <sheetName val="[Civil.xls][Civil.xls][Civil.xl"/>
      <sheetName val="equip"/>
      <sheetName val="Do not delete"/>
      <sheetName val="Drop Down list"/>
      <sheetName val="Construction"/>
      <sheetName val="Indeks"/>
      <sheetName val="GPP2(3 of 3)"/>
      <sheetName val="GPP2(2 of 3)"/>
    </sheetNames>
    <sheetDataSet>
      <sheetData sheetId="0">
        <row r="2">
          <cell r="A2" t="str">
            <v>DMCI</v>
          </cell>
        </row>
      </sheetData>
      <sheetData sheetId="1">
        <row r="2">
          <cell r="A2" t="str">
            <v>DMCI</v>
          </cell>
        </row>
      </sheetData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 refreshError="1"/>
      <sheetData sheetId="157" refreshError="1"/>
      <sheetData sheetId="158" refreshError="1"/>
      <sheetData sheetId="159" refreshError="1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/>
      <sheetData sheetId="211" refreshError="1"/>
      <sheetData sheetId="212" refreshError="1"/>
      <sheetData sheetId="213" refreshError="1"/>
      <sheetData sheetId="214" refreshError="1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/>
      <sheetData sheetId="223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  <sheetData sheetId="299" refreshError="1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 refreshError="1"/>
      <sheetData sheetId="417" refreshError="1"/>
      <sheetData sheetId="418" refreshError="1"/>
      <sheetData sheetId="419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 (2)"/>
      <sheetName val="brk  (2)"/>
      <sheetName val="brk "/>
      <sheetName val="Schedules "/>
      <sheetName val="Testing"/>
      <sheetName val="TEMFACIL(SOE)"/>
      <sheetName val="Plant"/>
      <sheetName val="Mob-Demob"/>
      <sheetName val="Direct Staff (2)"/>
      <sheetName val="Direct Staff"/>
      <sheetName val="Equipment"/>
      <sheetName val="BM"/>
      <sheetName val="gen notes"/>
      <sheetName val="COST SUMMARY"/>
      <sheetName val="DIV 1"/>
      <sheetName val="DIV 2"/>
      <sheetName val="DIV 3"/>
      <sheetName val="DIV 4"/>
      <sheetName val="DIV 5"/>
      <sheetName val="DIV 6"/>
      <sheetName val="DIV 7"/>
      <sheetName val="DIV 8"/>
      <sheetName val="DIV 9"/>
      <sheetName val="DIV 10"/>
      <sheetName val="PipWT"/>
      <sheetName val="Med. rise orig"/>
      <sheetName val="BQ_Methanol"/>
      <sheetName val="Insulation_Utl_Off"/>
      <sheetName val="Note_Piping"/>
      <sheetName val="cover"/>
      <sheetName val="HRSG PRINT"/>
      <sheetName val="Code 02"/>
      <sheetName val="Code 03"/>
      <sheetName val="Code 04"/>
      <sheetName val="Code 05"/>
      <sheetName val="Code 06"/>
      <sheetName val="Code 07"/>
      <sheetName val="Code 09"/>
      <sheetName val="Code03"/>
      <sheetName val="SUMMARY"/>
      <sheetName val="5-Digit"/>
      <sheetName val="MixBed"/>
      <sheetName val="CondPol"/>
      <sheetName val="Inputs"/>
      <sheetName val="BD"/>
      <sheetName val="110kV Power"/>
      <sheetName val="Pipe"/>
      <sheetName val="PRC_PROG "/>
      <sheetName val="Valves BQ"/>
      <sheetName val="MEXICO-C"/>
      <sheetName val="BM_(2)"/>
      <sheetName val="brk__(2)"/>
      <sheetName val="brk_"/>
      <sheetName val="Schedules_"/>
      <sheetName val="Direct_Staff_(2)"/>
      <sheetName val="Direct_Staff"/>
      <sheetName val="gen_notes"/>
      <sheetName val="COST_SUMMARY"/>
      <sheetName val="DIV_1"/>
      <sheetName val="DIV_2"/>
      <sheetName val="DIV_3"/>
      <sheetName val="DIV_4"/>
      <sheetName val="DIV_5"/>
      <sheetName val="DIV_6"/>
      <sheetName val="DIV_7"/>
      <sheetName val="DIV_8"/>
      <sheetName val="DIV_9"/>
      <sheetName val="DIV_10"/>
      <sheetName val="Schedule S-Curve Revision#3"/>
      <sheetName val="breakdown"/>
      <sheetName val="Base_Data"/>
      <sheetName val="BOQ evaluation"/>
      <sheetName val="validationList"/>
      <sheetName val="WORKSHEET"/>
      <sheetName val="bar chart-rev"/>
      <sheetName val="NEW-PA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"/>
      <sheetName val="analysis"/>
      <sheetName val="Code"/>
      <sheetName val="A-11 Steel Str"/>
      <sheetName val="A-03 Pile"/>
      <sheetName val="BILAL2"/>
      <sheetName val="BQ-375-1"/>
      <sheetName val="RFP003D"/>
      <sheetName val="geo-A1"/>
      <sheetName val="geo-A2"/>
      <sheetName val="geo-B"/>
      <sheetName val="POWER"/>
      <sheetName val="Rate"/>
      <sheetName val="DUTCH CONE"/>
      <sheetName val="harga "/>
      <sheetName val="supporting data"/>
      <sheetName val="Total Load List"/>
      <sheetName val="UPAH + ALAT"/>
      <sheetName val="name"/>
      <sheetName val="A-11 Steel Str (2)"/>
      <sheetName val="REF.ONLY"/>
      <sheetName val="REDUCER"/>
      <sheetName val="WE'T"/>
      <sheetName val="Cab_Commodity Code."/>
      <sheetName val="T08-2102"/>
      <sheetName val="KV"/>
      <sheetName val="Krevient"/>
      <sheetName val="HARSAT"/>
      <sheetName val="HARGA MATERIAL"/>
      <sheetName val="Form-3.3"/>
      <sheetName val="Analisa"/>
      <sheetName val="TOWN"/>
      <sheetName val="Satu pass"/>
      <sheetName val="Labor Rate"/>
      <sheetName val="Sheet1"/>
      <sheetName val="V-1-1002bid"/>
      <sheetName val="Sheet2"/>
      <sheetName val="REQDELTA"/>
      <sheetName val="A11_south_well_list_030902"/>
      <sheetName val="geo-C1"/>
      <sheetName val="geo-C2"/>
      <sheetName val="Man Power"/>
      <sheetName val="Mall"/>
      <sheetName val="ALAT"/>
      <sheetName val="DATA CABLE"/>
      <sheetName val="summary"/>
      <sheetName val="Labour"/>
      <sheetName val="Calca"/>
      <sheetName val="Load List2"/>
      <sheetName val="Macro"/>
      <sheetName val="Taux"/>
      <sheetName val="STATUS INVOICE  ( RP ) "/>
      <sheetName val="Droplist"/>
      <sheetName val="ADDENDUM"/>
      <sheetName val="Log-Log"/>
      <sheetName val="slab"/>
      <sheetName val="SPK-IDR"/>
      <sheetName val="SPK-USD"/>
      <sheetName val="SUBCONT"/>
      <sheetName val="Subcontract Status"/>
      <sheetName val="Cover"/>
      <sheetName val="A-ars"/>
      <sheetName val="Plumbing"/>
      <sheetName val="Analisa-alt"/>
      <sheetName val="A"/>
      <sheetName val="IT-BAT"/>
      <sheetName val="Comparison"/>
      <sheetName val="Notes for BOQ"/>
      <sheetName val="Price Comparison"/>
      <sheetName val="IA drier Page 1"/>
      <sheetName val="PC-MECH"/>
      <sheetName val="PC HVAC"/>
      <sheetName val="T형( 파일기초) 공현1교"/>
      <sheetName val="Defined Names"/>
      <sheetName val="Revised"/>
      <sheetName val="Q5434 EQ LIST"/>
      <sheetName val="motor power"/>
      <sheetName val="Final(1)summary"/>
      <sheetName val="Recap-Heures"/>
      <sheetName val="RFP002"/>
      <sheetName val="GammaEquivalents"/>
      <sheetName val="Standard list"/>
      <sheetName val="Settings"/>
      <sheetName val="TOOLS DETAIL"/>
      <sheetName val="AHSbj"/>
      <sheetName val="RO Facility"/>
      <sheetName val="ANALISA TENDER"/>
      <sheetName val="DESBT"/>
      <sheetName val="Rekap Direct 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(2)"/>
      <sheetName val="ereccosting"/>
      <sheetName val="break"/>
      <sheetName val="BM"/>
      <sheetName val="staff"/>
      <sheetName val="common eqpt."/>
      <sheetName val="EQPT COST"/>
      <sheetName val="mob &amp; demob"/>
      <sheetName val="testing"/>
      <sheetName val="misc.charges"/>
      <sheetName val="bar chart"/>
      <sheetName val="schedule of unit rates"/>
      <sheetName val="FORMS"/>
      <sheetName val="s-curve"/>
      <sheetName val="comparison"/>
      <sheetName val="list of supplier-subcon"/>
      <sheetName val="BD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4100"/>
      <sheetName val="4200"/>
      <sheetName val="4300 "/>
      <sheetName val="TOEC"/>
      <sheetName val="21-05-99"/>
      <sheetName val="REDUCER"/>
      <sheetName val="WE'T"/>
      <sheetName val="PipWT"/>
      <sheetName val="BQ_Methanol"/>
      <sheetName val="Insulation_Utl_Off"/>
      <sheetName val="Note_Piping"/>
      <sheetName val="cover"/>
      <sheetName val="HRSG PRINT"/>
      <sheetName val="ASME B 36.10 M"/>
      <sheetName val="Code 02"/>
      <sheetName val="Code 03"/>
      <sheetName val="Code 04"/>
      <sheetName val="Code 05"/>
      <sheetName val="Code 06"/>
      <sheetName val="Code 07"/>
      <sheetName val="Code 09"/>
      <sheetName val="Code03"/>
      <sheetName val="SUMMARY"/>
      <sheetName val="CABLE BULK"/>
      <sheetName val="A1 Thru A11_ LUMP SUM CONSTR"/>
      <sheetName val="Sheet1"/>
      <sheetName val="breakdown"/>
      <sheetName val="A1 Thru A11- LUMP SUM CONSTR"/>
      <sheetName val="RFP003E"/>
      <sheetName val="Valves BQ"/>
      <sheetName val="A(Rev.3)"/>
      <sheetName val="comíon eqpt."/>
      <sheetName val="mob &amp; deíob"/>
      <sheetName val="Structure Code"/>
      <sheetName val="Area Facil. Code"/>
      <sheetName val="BQ List"/>
      <sheetName val="노임단가"/>
      <sheetName val="w't table"/>
      <sheetName val="CONTROL-100"/>
      <sheetName val="LABCOST"/>
      <sheetName val="Site"/>
      <sheetName val="영업소실적"/>
      <sheetName val="Factor"/>
      <sheetName val="data"/>
      <sheetName val="Str.Deriv"/>
      <sheetName val="derive"/>
      <sheetName val="Bldg정보"/>
      <sheetName val="내역(한신APT)"/>
      <sheetName val="comparison_(2)"/>
      <sheetName val="common_eqpt_"/>
      <sheetName val="EQPT_COST"/>
      <sheetName val="mob_&amp;_demob"/>
      <sheetName val="misc_charges"/>
      <sheetName val="bar_chart"/>
      <sheetName val="schedule_of_unit_rates"/>
      <sheetName val="list_of_supplier-subcon"/>
      <sheetName val="4300_"/>
      <sheetName val="A(Rev_3)"/>
      <sheetName val="MEXICO-C"/>
      <sheetName val="Sat. Pek."/>
      <sheetName val="BLR 1"/>
      <sheetName val="GEN"/>
      <sheetName val="GAS"/>
      <sheetName val="DEAE"/>
      <sheetName val="BLR2"/>
      <sheetName val="BLR3"/>
      <sheetName val="BLR4"/>
      <sheetName val="BLR5"/>
      <sheetName val="DEM"/>
      <sheetName val="SAM"/>
      <sheetName val="CHEM"/>
      <sheetName val="COP"/>
      <sheetName val="TB-내역서"/>
      <sheetName val="환산표"/>
      <sheetName val="comparison_(2)1"/>
      <sheetName val="common_eqpt_1"/>
      <sheetName val="EQPT_COST1"/>
      <sheetName val="mob_&amp;_demob1"/>
      <sheetName val="misc_charges1"/>
      <sheetName val="bar_chart1"/>
      <sheetName val="schedule_of_unit_rates1"/>
      <sheetName val="list_of_supplier-subcon1"/>
      <sheetName val="4300_1"/>
      <sheetName val="A(Rev_3)1"/>
      <sheetName val="Str_Deriv"/>
      <sheetName val="MATERIAL'S PRICE"/>
      <sheetName val="Interior Wall TAKE OFF"/>
      <sheetName val="BOQ "/>
      <sheetName val="EARTHWORKS"/>
      <sheetName val="금융비용"/>
      <sheetName val="sus slb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s (2)"/>
      <sheetName val="T.O "/>
      <sheetName val="Testing"/>
      <sheetName val="Mob-Demob"/>
      <sheetName val="Plant"/>
      <sheetName val="Direct Staff"/>
      <sheetName val="Equipment"/>
      <sheetName val="TEMFACIL(SOE)"/>
      <sheetName val="BM"/>
      <sheetName val="brk"/>
      <sheetName val="det.est."/>
      <sheetName val="Gennotes"/>
      <sheetName val="form3"/>
      <sheetName val="summary"/>
      <sheetName val="form3 (2)"/>
      <sheetName val="COST SUMMARY"/>
      <sheetName val="DIV 1"/>
      <sheetName val="DIV 2"/>
      <sheetName val="DIV 3"/>
      <sheetName val="DIV 4"/>
      <sheetName val="DIV 5"/>
      <sheetName val="steam table"/>
      <sheetName val="mwci ATD-21"/>
      <sheetName val="REDUCER"/>
      <sheetName val="WE'T"/>
      <sheetName val="PipWT"/>
      <sheetName val="BQ_Methanol"/>
      <sheetName val="Insulation_Utl_Off"/>
      <sheetName val="Note_Piping"/>
      <sheetName val="cover"/>
      <sheetName val="DB_ET200(R. A)"/>
      <sheetName val="HRSG PRINT"/>
      <sheetName val="Code 02"/>
      <sheetName val="Code 03"/>
      <sheetName val="Code 04"/>
      <sheetName val="Code 05"/>
      <sheetName val="Code 06"/>
      <sheetName val="Code 07"/>
      <sheetName val="Code 09"/>
      <sheetName val="HVAC"/>
      <sheetName val="breakdown"/>
      <sheetName val="ANX3A11"/>
      <sheetName val="SCHED M-SUB"/>
      <sheetName val="Tank_3_1"/>
      <sheetName val="Tai khoan"/>
      <sheetName val="Commodity Rates"/>
      <sheetName val="DI-ESTI"/>
      <sheetName val="WPR_rev.01"/>
      <sheetName val="Joints"/>
      <sheetName val="PR-BF"/>
      <sheetName val="CP_TU_AD"/>
      <sheetName val="&lt;24-Staff RentTable&gt;"/>
      <sheetName val="bi-mnthly rep Villa"/>
      <sheetName val="table"/>
      <sheetName val="Schedules_(2)"/>
      <sheetName val="T_O_"/>
      <sheetName val="Direct_Staff"/>
      <sheetName val="det_est_"/>
      <sheetName val="form3_(2)"/>
      <sheetName val="COST_SUMMARY"/>
      <sheetName val="DIV_1"/>
      <sheetName val="DIV_2"/>
      <sheetName val="DIV_3"/>
      <sheetName val="DIV_4"/>
      <sheetName val="DIV_5"/>
      <sheetName val="CFA"/>
      <sheetName val="MU1"/>
      <sheetName val="plan&amp;section of foundation"/>
      <sheetName val="design criteria"/>
      <sheetName val="터파기및재료"/>
      <sheetName val="input"/>
      <sheetName val="계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-PROP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intaan Desain"/>
      <sheetName val="Kelayakan Design"/>
      <sheetName val="History Doc"/>
      <sheetName val="MTO"/>
      <sheetName val="Pipa"/>
      <sheetName val="CON &amp; ECC  Rdc"/>
      <sheetName val="end cap"/>
      <sheetName val="elbow 90 SR"/>
      <sheetName val="elbow 90 LR"/>
      <sheetName val="Flange"/>
      <sheetName val="Blind Flange CL150"/>
      <sheetName val="LOOSE FLANGE"/>
      <sheetName val="Butt &amp; Wrap Kits"/>
      <sheetName val="Laminasi"/>
      <sheetName val="Branch Joint"/>
      <sheetName val="data"/>
    </sheetNames>
    <sheetDataSet>
      <sheetData sheetId="0"/>
      <sheetData sheetId="1"/>
      <sheetData sheetId="2"/>
      <sheetData sheetId="3"/>
      <sheetData sheetId="4">
        <row r="14">
          <cell r="D14" t="str">
            <v>PRODUCT SPECIFICATION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 t="str">
            <v>THICKNESS</v>
          </cell>
          <cell r="H15">
            <v>0</v>
          </cell>
          <cell r="I15">
            <v>0</v>
          </cell>
          <cell r="J15">
            <v>0</v>
          </cell>
        </row>
        <row r="16">
          <cell r="D16" t="str">
            <v>NOMINAL DIAMETER</v>
          </cell>
          <cell r="E16">
            <v>0</v>
          </cell>
          <cell r="F16" t="str">
            <v>LENGTH</v>
          </cell>
          <cell r="G16" t="str">
            <v>Design</v>
          </cell>
          <cell r="H16" t="str">
            <v>Est</v>
          </cell>
          <cell r="I16" t="str">
            <v>Over</v>
          </cell>
          <cell r="J16" t="str">
            <v>Over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D18" t="str">
            <v>mm</v>
          </cell>
          <cell r="E18" t="str">
            <v>inc</v>
          </cell>
          <cell r="F18" t="str">
            <v>m</v>
          </cell>
          <cell r="G18" t="str">
            <v>mm</v>
          </cell>
          <cell r="H18" t="str">
            <v>mm</v>
          </cell>
          <cell r="I18" t="str">
            <v>mm</v>
          </cell>
          <cell r="J18" t="str">
            <v>%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D20">
            <v>900</v>
          </cell>
          <cell r="E20">
            <v>36</v>
          </cell>
          <cell r="F20">
            <v>11.89</v>
          </cell>
          <cell r="G20">
            <v>18</v>
          </cell>
          <cell r="H20">
            <v>18.673102678571428</v>
          </cell>
          <cell r="I20">
            <v>0.67310267857142847</v>
          </cell>
          <cell r="J20">
            <v>3.7394593253968247</v>
          </cell>
        </row>
        <row r="21">
          <cell r="D21">
            <v>1200</v>
          </cell>
          <cell r="E21">
            <v>48</v>
          </cell>
          <cell r="F21">
            <v>11.89</v>
          </cell>
          <cell r="G21">
            <v>18</v>
          </cell>
          <cell r="H21">
            <v>18.673102678571428</v>
          </cell>
          <cell r="I21">
            <v>0.67310267857142847</v>
          </cell>
          <cell r="J21">
            <v>3.7394593253968247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Progress Summary"/>
      <sheetName val="Monthly Report"/>
      <sheetName val="Weekly Report"/>
      <sheetName val="Plan Summary"/>
      <sheetName val="Daily Report"/>
      <sheetName val="Viscose"/>
      <sheetName val="Annexure-1"/>
      <sheetName val="Annexure-2"/>
      <sheetName val="Annexure-3"/>
      <sheetName val="Annexure-4"/>
      <sheetName val="Annexure-5"/>
      <sheetName val="Annexure-6"/>
      <sheetName val="Annexure-7"/>
      <sheetName val="Annexure-8"/>
      <sheetName val="Annexure-9"/>
      <sheetName val="Annexure-10"/>
      <sheetName val="Annexure-11"/>
      <sheetName val="Annexure-12"/>
      <sheetName val="Annexure-13"/>
      <sheetName val="Annexure-14"/>
      <sheetName val="Annexure-15"/>
      <sheetName val="Annexure-16"/>
      <sheetName val="Annexure-17"/>
      <sheetName val="Annexure-18"/>
      <sheetName val="Annexure-19"/>
      <sheetName val="Annexure-20"/>
      <sheetName val="Annexure-21"/>
      <sheetName val="Annexure-22"/>
      <sheetName val="Annexure-23"/>
      <sheetName val="Annexure-24"/>
      <sheetName val="Annexure-2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k (2)"/>
      <sheetName val="Schedules (2)"/>
      <sheetName val="Testing"/>
      <sheetName val="Mob-Demob"/>
      <sheetName val="Direct Staff"/>
      <sheetName val="Equipment"/>
      <sheetName val="BM"/>
      <sheetName val="brk"/>
      <sheetName val="det.est."/>
      <sheetName val="gen notes"/>
      <sheetName val="COST SUMMARY"/>
      <sheetName val="DIV 1"/>
      <sheetName val="DIV 2"/>
      <sheetName val="DIV 3"/>
      <sheetName val="DIV 4"/>
      <sheetName val="DIV 5"/>
      <sheetName val="DIV 6"/>
      <sheetName val="DIV 7"/>
      <sheetName val="DIV 8"/>
      <sheetName val="DIV 9"/>
      <sheetName val="DIV 10"/>
      <sheetName val="san juan pipe mod 2"/>
      <sheetName val="MOTOR"/>
      <sheetName val="w't table"/>
      <sheetName val="간접비"/>
      <sheetName val="LABCOST"/>
      <sheetName val="DAV 9"/>
      <sheetName val="san juan pipe moä 2"/>
      <sheetName val="SCHED M-CONTROL"/>
      <sheetName val="SCHED M-SUB"/>
      <sheetName val="Inputs"/>
      <sheetName val="BD"/>
      <sheetName val="Schedule S-Curve Revision#3"/>
      <sheetName val="brk_(2)"/>
      <sheetName val="Schedules_(2)"/>
      <sheetName val="Direct_Staff"/>
      <sheetName val="det_est_"/>
      <sheetName val="gen_notes"/>
      <sheetName val="COST_SUMMARY"/>
      <sheetName val="DIV_1"/>
      <sheetName val="DIV_2"/>
      <sheetName val="DIV_3"/>
      <sheetName val="DIV_4"/>
      <sheetName val="DIV_5"/>
      <sheetName val="DIV_6"/>
      <sheetName val="DIV_7"/>
      <sheetName val="DIV_8"/>
      <sheetName val="DIV_9"/>
      <sheetName val="DIV_10"/>
      <sheetName val="san_juan_pipe_mod_2"/>
      <sheetName val="Bdown_ISBL"/>
      <sheetName val="GRAND SUM"/>
      <sheetName val="DI-ESTI"/>
      <sheetName val="JTLOAD"/>
      <sheetName val="REBAR"/>
      <sheetName val="san%20juan%20pipe%20mod%202.xls"/>
      <sheetName val="Rate Analysis"/>
      <sheetName val="Schedule_S-Curve_Revision#3"/>
      <sheetName val="breakdown"/>
      <sheetName val="sorter"/>
      <sheetName val="설산1.나"/>
      <sheetName val="본사S"/>
      <sheetName val="SUMMARY"/>
      <sheetName val="cost report"/>
      <sheetName val="Sheet1"/>
      <sheetName val="7.24.14"/>
      <sheetName val="SHOGAE"/>
      <sheetName val="4300 UTILITY BLDG (2)"/>
      <sheetName val="DR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334-Summary"/>
      <sheetName val="A"/>
      <sheetName val="B1"/>
      <sheetName val="CONSUMABLE"/>
      <sheetName val="ISI"/>
      <sheetName val="R"/>
      <sheetName val="EL"/>
      <sheetName val="Man Power &amp; Comp"/>
      <sheetName val="ENG-101"/>
      <sheetName val="Original LIT1 Pg 1 of 3"/>
      <sheetName val="5-ALAT(1)"/>
      <sheetName val="4-Basic Pricexxx"/>
      <sheetName val="Schedule"/>
      <sheetName val="D7(1)"/>
      <sheetName val="BOQ"/>
      <sheetName val="Rekap"/>
      <sheetName val="General"/>
      <sheetName val="Manpower"/>
      <sheetName val="Equipt,Tools&amp;C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ERTURE"/>
      <sheetName val="1- General(R1)"/>
      <sheetName val="1- Mechanical(R1)"/>
      <sheetName val="1- Electrical(R1)"/>
      <sheetName val="1- Process &amp; Control(R1)"/>
      <sheetName val="1- Civil(R1)"/>
    </sheetNames>
    <sheetDataSet>
      <sheetData sheetId="0" refreshError="1"/>
      <sheetData sheetId="1" refreshError="1"/>
      <sheetData sheetId="2" refreshError="1">
        <row r="6">
          <cell r="I6" t="str">
            <v>M00E00013</v>
          </cell>
          <cell r="J6">
            <v>0</v>
          </cell>
          <cell r="K6" t="str">
            <v>MECHANICAL EQUIPMENT LIST AND DATA SHEETS</v>
          </cell>
        </row>
        <row r="7">
          <cell r="I7" t="str">
            <v>M00E02101</v>
          </cell>
          <cell r="J7">
            <v>0</v>
          </cell>
          <cell r="K7" t="str">
            <v>PLAN GENERAL</v>
          </cell>
          <cell r="T7">
            <v>37390</v>
          </cell>
        </row>
        <row r="8">
          <cell r="I8" t="str">
            <v>M00E02101</v>
          </cell>
          <cell r="J8">
            <v>1</v>
          </cell>
          <cell r="K8" t="str">
            <v>PLAN GENERAL</v>
          </cell>
          <cell r="T8">
            <v>37407</v>
          </cell>
        </row>
        <row r="9">
          <cell r="I9" t="str">
            <v>M00E02101</v>
          </cell>
          <cell r="J9">
            <v>2</v>
          </cell>
          <cell r="K9" t="str">
            <v>PLAN GENERAL</v>
          </cell>
          <cell r="T9">
            <v>37438</v>
          </cell>
        </row>
        <row r="10">
          <cell r="I10" t="str">
            <v>M00E02101</v>
          </cell>
          <cell r="J10">
            <v>3</v>
          </cell>
          <cell r="K10" t="str">
            <v>PLAN GENERAL</v>
          </cell>
          <cell r="T10">
            <v>37492</v>
          </cell>
        </row>
        <row r="11">
          <cell r="I11" t="str">
            <v>MH0E02101</v>
          </cell>
          <cell r="J11">
            <v>0</v>
          </cell>
          <cell r="K11" t="str">
            <v>PLAN GENERAL</v>
          </cell>
          <cell r="L11" t="str">
            <v>TRANSPORT CLINKER (1/2)</v>
          </cell>
          <cell r="T11">
            <v>37390</v>
          </cell>
        </row>
        <row r="12">
          <cell r="I12" t="str">
            <v>MH0E02101</v>
          </cell>
          <cell r="J12">
            <v>1</v>
          </cell>
          <cell r="K12" t="str">
            <v>PLAN GENERAL</v>
          </cell>
          <cell r="L12" t="str">
            <v>TRANSPORT CLINKER (1/2)</v>
          </cell>
          <cell r="T12">
            <v>37407</v>
          </cell>
        </row>
        <row r="13">
          <cell r="I13" t="str">
            <v>MH0E02101</v>
          </cell>
          <cell r="J13">
            <v>2</v>
          </cell>
          <cell r="K13" t="str">
            <v>PLAN GENERAL</v>
          </cell>
          <cell r="L13" t="str">
            <v>TRANSPORT CLINKER (1/2)</v>
          </cell>
          <cell r="T13">
            <v>37438</v>
          </cell>
        </row>
        <row r="14">
          <cell r="I14" t="str">
            <v>MH0E02101</v>
          </cell>
          <cell r="J14">
            <v>3</v>
          </cell>
          <cell r="K14" t="str">
            <v>PLAN GENERAL</v>
          </cell>
          <cell r="L14" t="str">
            <v>TRANSPORT CLINKER (1/2)</v>
          </cell>
          <cell r="T14">
            <v>37494</v>
          </cell>
        </row>
        <row r="15">
          <cell r="I15" t="str">
            <v>MH0E02102</v>
          </cell>
          <cell r="J15">
            <v>0</v>
          </cell>
          <cell r="K15" t="str">
            <v>PLAN GENERAL</v>
          </cell>
          <cell r="L15" t="str">
            <v>TRANSPORT CLINKER (2/2)</v>
          </cell>
          <cell r="T15">
            <v>37390</v>
          </cell>
        </row>
        <row r="16">
          <cell r="I16" t="str">
            <v>MH0E02102</v>
          </cell>
          <cell r="J16">
            <v>1</v>
          </cell>
          <cell r="K16" t="str">
            <v>PLAN GENERAL</v>
          </cell>
          <cell r="L16" t="str">
            <v>TRANSPORT CLINKER (2/2)</v>
          </cell>
          <cell r="T16">
            <v>37407</v>
          </cell>
        </row>
        <row r="17">
          <cell r="I17" t="str">
            <v>MH0E02102</v>
          </cell>
          <cell r="J17">
            <v>2</v>
          </cell>
          <cell r="K17" t="str">
            <v>PLAN GENERAL</v>
          </cell>
          <cell r="L17" t="str">
            <v>TRANSPORT CLINKER (2/2)</v>
          </cell>
          <cell r="T17">
            <v>37438</v>
          </cell>
        </row>
        <row r="18">
          <cell r="I18" t="str">
            <v>MH0E02102</v>
          </cell>
          <cell r="J18">
            <v>3</v>
          </cell>
          <cell r="K18" t="str">
            <v>PLAN GENERAL</v>
          </cell>
          <cell r="L18" t="str">
            <v>TRANSPORT CLINKER (2/2)</v>
          </cell>
          <cell r="T18">
            <v>37494</v>
          </cell>
        </row>
        <row r="19">
          <cell r="I19" t="str">
            <v>MI0E02101</v>
          </cell>
          <cell r="J19">
            <v>0</v>
          </cell>
          <cell r="K19" t="str">
            <v>PLAN GENERAL</v>
          </cell>
          <cell r="L19" t="str">
            <v>TREMIES AJOUTS ET TRANSPORT (1/2)</v>
          </cell>
          <cell r="T19">
            <v>37390</v>
          </cell>
        </row>
        <row r="20">
          <cell r="I20" t="str">
            <v>MI0E02101</v>
          </cell>
          <cell r="J20">
            <v>1</v>
          </cell>
          <cell r="K20" t="str">
            <v>PLAN GENERAL</v>
          </cell>
          <cell r="L20" t="str">
            <v>TREMIES AJOUTS ET TRANSPORT (1/2)</v>
          </cell>
          <cell r="T20">
            <v>37407</v>
          </cell>
        </row>
        <row r="21">
          <cell r="I21" t="str">
            <v>MI0E02101</v>
          </cell>
          <cell r="J21">
            <v>2</v>
          </cell>
          <cell r="K21" t="str">
            <v>PLAN GENERAL</v>
          </cell>
          <cell r="L21" t="str">
            <v>TREMIES AJOUTS ET TRANSPORT (1/2)</v>
          </cell>
          <cell r="T21">
            <v>37438</v>
          </cell>
        </row>
        <row r="22">
          <cell r="I22" t="str">
            <v>MI0E02101</v>
          </cell>
          <cell r="J22">
            <v>3</v>
          </cell>
          <cell r="K22" t="str">
            <v>PLAN GENERAL</v>
          </cell>
          <cell r="L22" t="str">
            <v>TREMIES AJOUTS ET TRANSPORT (1/2)</v>
          </cell>
          <cell r="T22">
            <v>37494</v>
          </cell>
        </row>
        <row r="23">
          <cell r="I23" t="str">
            <v>MI0E02102</v>
          </cell>
          <cell r="J23">
            <v>0</v>
          </cell>
          <cell r="K23" t="str">
            <v>PLAN GENERAL</v>
          </cell>
          <cell r="L23" t="str">
            <v>TREMIES AJOUTS ET TRANSPORT (2/2)</v>
          </cell>
          <cell r="T23">
            <v>37390</v>
          </cell>
        </row>
        <row r="24">
          <cell r="I24" t="str">
            <v>MI0E02102</v>
          </cell>
          <cell r="J24">
            <v>1</v>
          </cell>
          <cell r="K24" t="str">
            <v>PLAN GENERAL</v>
          </cell>
          <cell r="L24" t="str">
            <v>TREMIES AJOUTS ET TRANSPORT (2/2)</v>
          </cell>
          <cell r="T24">
            <v>37407</v>
          </cell>
        </row>
        <row r="25">
          <cell r="I25" t="str">
            <v>MI0E02102</v>
          </cell>
          <cell r="J25">
            <v>2</v>
          </cell>
          <cell r="K25" t="str">
            <v>PLAN GENERAL</v>
          </cell>
          <cell r="L25" t="str">
            <v>TREMIES AJOUTS ET TRANSPORT (2/2)</v>
          </cell>
          <cell r="T25">
            <v>37438</v>
          </cell>
        </row>
        <row r="26">
          <cell r="I26" t="str">
            <v>MI0E02102</v>
          </cell>
          <cell r="J26">
            <v>3</v>
          </cell>
          <cell r="K26" t="str">
            <v>PLAN GENERAL</v>
          </cell>
          <cell r="L26" t="str">
            <v>TREMIES AJOUTS ET TRANSPORT (2/2)</v>
          </cell>
          <cell r="T26">
            <v>37494</v>
          </cell>
        </row>
        <row r="27">
          <cell r="I27" t="str">
            <v>MJ0E02101</v>
          </cell>
          <cell r="J27">
            <v>0</v>
          </cell>
          <cell r="K27" t="str">
            <v>PLAN GENERAL</v>
          </cell>
          <cell r="L27" t="str">
            <v>BROYAGE CIMENT (1/6)</v>
          </cell>
          <cell r="T27">
            <v>37390</v>
          </cell>
        </row>
        <row r="28">
          <cell r="I28" t="str">
            <v>MJ0E02101</v>
          </cell>
          <cell r="J28">
            <v>1</v>
          </cell>
          <cell r="K28" t="str">
            <v>PLAN GENERAL</v>
          </cell>
          <cell r="L28" t="str">
            <v>BROYAGE CIMENT (1/6)</v>
          </cell>
          <cell r="T28">
            <v>37407</v>
          </cell>
        </row>
        <row r="29">
          <cell r="I29" t="str">
            <v>MJ0E02101</v>
          </cell>
          <cell r="J29">
            <v>2</v>
          </cell>
          <cell r="K29" t="str">
            <v>PLAN GENERAL</v>
          </cell>
          <cell r="L29" t="str">
            <v>BROYAGE CIMENT (1/6)</v>
          </cell>
          <cell r="T29">
            <v>37438</v>
          </cell>
        </row>
        <row r="30">
          <cell r="I30" t="str">
            <v>MJ0E02101</v>
          </cell>
          <cell r="J30">
            <v>3</v>
          </cell>
          <cell r="K30" t="str">
            <v>PLAN GENERAL</v>
          </cell>
          <cell r="L30" t="str">
            <v>BROYAGE CIMENT (1/6)</v>
          </cell>
          <cell r="T30">
            <v>37494</v>
          </cell>
        </row>
        <row r="31">
          <cell r="I31" t="str">
            <v>MJ0E02102</v>
          </cell>
          <cell r="J31">
            <v>0</v>
          </cell>
          <cell r="K31" t="str">
            <v>PLAN GENERAL</v>
          </cell>
          <cell r="L31" t="str">
            <v>BROYAGE CIMENT (2/6)</v>
          </cell>
          <cell r="T31">
            <v>37390</v>
          </cell>
        </row>
        <row r="32">
          <cell r="I32" t="str">
            <v>MJ0E02102</v>
          </cell>
          <cell r="J32">
            <v>1</v>
          </cell>
          <cell r="K32" t="str">
            <v>PLAN GENERAL</v>
          </cell>
          <cell r="L32" t="str">
            <v>BROYAGE CIMENT (2/6)</v>
          </cell>
          <cell r="T32">
            <v>37407</v>
          </cell>
        </row>
        <row r="33">
          <cell r="I33" t="str">
            <v>MJ0E02102</v>
          </cell>
          <cell r="J33">
            <v>2</v>
          </cell>
          <cell r="K33" t="str">
            <v>PLAN GENERAL</v>
          </cell>
          <cell r="L33" t="str">
            <v>BROYAGE CIMENT (2/6)</v>
          </cell>
          <cell r="T33">
            <v>37438</v>
          </cell>
        </row>
        <row r="34">
          <cell r="I34" t="str">
            <v>MJ0E02102</v>
          </cell>
          <cell r="J34">
            <v>3</v>
          </cell>
          <cell r="K34" t="str">
            <v>PLAN GENERAL</v>
          </cell>
          <cell r="L34" t="str">
            <v>BROYAGE CIMENT (2/6)</v>
          </cell>
          <cell r="T34">
            <v>37494</v>
          </cell>
        </row>
        <row r="35">
          <cell r="I35" t="str">
            <v>MJ0E02103</v>
          </cell>
          <cell r="J35">
            <v>0</v>
          </cell>
          <cell r="K35" t="str">
            <v>PLAN GENERAL</v>
          </cell>
          <cell r="L35" t="str">
            <v>BROYAGE CIMENT (3/6)</v>
          </cell>
          <cell r="T35">
            <v>37390</v>
          </cell>
        </row>
        <row r="36">
          <cell r="I36" t="str">
            <v>MJ0E02103</v>
          </cell>
          <cell r="J36">
            <v>1</v>
          </cell>
          <cell r="K36" t="str">
            <v>PLAN GENERAL</v>
          </cell>
          <cell r="L36" t="str">
            <v>BROYAGE CIMENT (3/6)</v>
          </cell>
          <cell r="T36">
            <v>37407</v>
          </cell>
        </row>
        <row r="37">
          <cell r="I37" t="str">
            <v>MJ0E02103</v>
          </cell>
          <cell r="J37">
            <v>2</v>
          </cell>
          <cell r="K37" t="str">
            <v>PLAN GENERAL</v>
          </cell>
          <cell r="L37" t="str">
            <v>BROYAGE CIMENT (3/6)</v>
          </cell>
          <cell r="T37">
            <v>37438</v>
          </cell>
        </row>
        <row r="38">
          <cell r="I38" t="str">
            <v>MJ0E02103</v>
          </cell>
          <cell r="J38">
            <v>3</v>
          </cell>
          <cell r="K38" t="str">
            <v>PLAN GENERAL</v>
          </cell>
          <cell r="L38" t="str">
            <v>BROYAGE CIMENT (3/6)</v>
          </cell>
          <cell r="T38">
            <v>37494</v>
          </cell>
        </row>
        <row r="39">
          <cell r="I39" t="str">
            <v>MJ0E02104</v>
          </cell>
          <cell r="J39">
            <v>0</v>
          </cell>
          <cell r="K39" t="str">
            <v>PLAN GENERAL</v>
          </cell>
          <cell r="L39" t="str">
            <v>BROYAGE CIMENT (4/6)</v>
          </cell>
          <cell r="T39">
            <v>37390</v>
          </cell>
        </row>
        <row r="40">
          <cell r="I40" t="str">
            <v>MJ0E02104</v>
          </cell>
          <cell r="J40">
            <v>1</v>
          </cell>
          <cell r="K40" t="str">
            <v>PLAN GENERAL</v>
          </cell>
          <cell r="L40" t="str">
            <v>BROYAGE CIMENT (4/6)</v>
          </cell>
          <cell r="T40">
            <v>37407</v>
          </cell>
        </row>
        <row r="41">
          <cell r="I41" t="str">
            <v>MJ0E02104</v>
          </cell>
          <cell r="J41">
            <v>2</v>
          </cell>
          <cell r="K41" t="str">
            <v>PLAN GENERAL</v>
          </cell>
          <cell r="L41" t="str">
            <v>BROYAGE CIMENT (4/6)</v>
          </cell>
          <cell r="T41">
            <v>37438</v>
          </cell>
        </row>
        <row r="42">
          <cell r="I42" t="str">
            <v>MJ0E02104</v>
          </cell>
          <cell r="J42">
            <v>3</v>
          </cell>
          <cell r="K42" t="str">
            <v>PLAN GENERAL</v>
          </cell>
          <cell r="L42" t="str">
            <v>BROYAGE CIMENT (4/6)</v>
          </cell>
          <cell r="T42">
            <v>37494</v>
          </cell>
        </row>
        <row r="43">
          <cell r="I43" t="str">
            <v>MJ0E02105</v>
          </cell>
          <cell r="J43">
            <v>0</v>
          </cell>
          <cell r="K43" t="str">
            <v>PLAN GENERAL</v>
          </cell>
          <cell r="L43" t="str">
            <v>BROYAGE CIMENT (5/6)</v>
          </cell>
          <cell r="T43">
            <v>37390</v>
          </cell>
        </row>
        <row r="44">
          <cell r="I44" t="str">
            <v>MJ0E02105</v>
          </cell>
          <cell r="J44">
            <v>1</v>
          </cell>
          <cell r="K44" t="str">
            <v>PLAN GENERAL</v>
          </cell>
          <cell r="L44" t="str">
            <v>BROYAGE CIMENT (5/6)</v>
          </cell>
          <cell r="T44">
            <v>37407</v>
          </cell>
        </row>
        <row r="45">
          <cell r="I45" t="str">
            <v>MJ0E02105</v>
          </cell>
          <cell r="J45">
            <v>2</v>
          </cell>
          <cell r="K45" t="str">
            <v>PLAN GENERAL</v>
          </cell>
          <cell r="L45" t="str">
            <v>BROYAGE CIMENT (5/6)</v>
          </cell>
          <cell r="T45">
            <v>37438</v>
          </cell>
        </row>
        <row r="46">
          <cell r="I46" t="str">
            <v>MJ0E02105</v>
          </cell>
          <cell r="J46">
            <v>3</v>
          </cell>
          <cell r="K46" t="str">
            <v>PLAN GENERAL</v>
          </cell>
          <cell r="L46" t="str">
            <v>BROYAGE CIMENT (5/6)</v>
          </cell>
          <cell r="T46">
            <v>37494</v>
          </cell>
        </row>
        <row r="47">
          <cell r="I47" t="str">
            <v>MJ0E02106</v>
          </cell>
          <cell r="J47">
            <v>0</v>
          </cell>
          <cell r="K47" t="str">
            <v>PLAN GENERAL</v>
          </cell>
          <cell r="L47" t="str">
            <v>BROYAGE CIMENT (6/6)</v>
          </cell>
          <cell r="T47">
            <v>37390</v>
          </cell>
        </row>
        <row r="48">
          <cell r="I48" t="str">
            <v>MJ0E02106</v>
          </cell>
          <cell r="J48">
            <v>1</v>
          </cell>
          <cell r="K48" t="str">
            <v>PLAN GENERAL</v>
          </cell>
          <cell r="L48" t="str">
            <v>BROYAGE CIMENT (6/6)</v>
          </cell>
          <cell r="T48">
            <v>37407</v>
          </cell>
        </row>
        <row r="49">
          <cell r="I49" t="str">
            <v>MJ0E02106</v>
          </cell>
          <cell r="J49">
            <v>2</v>
          </cell>
          <cell r="K49" t="str">
            <v>PLAN GENERAL</v>
          </cell>
          <cell r="L49" t="str">
            <v>BROYAGE CIMENT (6/6)</v>
          </cell>
          <cell r="T49">
            <v>37438</v>
          </cell>
        </row>
        <row r="50">
          <cell r="I50" t="str">
            <v>MJ0E02106</v>
          </cell>
          <cell r="J50">
            <v>3</v>
          </cell>
          <cell r="K50" t="str">
            <v>PLAN GENERAL</v>
          </cell>
          <cell r="L50" t="str">
            <v>BROYAGE CIMENT (6/6)</v>
          </cell>
          <cell r="T50">
            <v>37494</v>
          </cell>
        </row>
        <row r="51">
          <cell r="I51" t="str">
            <v>MK1E02101</v>
          </cell>
          <cell r="J51">
            <v>0</v>
          </cell>
          <cell r="K51" t="str">
            <v>PLAN GENERAL</v>
          </cell>
          <cell r="L51" t="str">
            <v>SILOS CIMENT (1/3)</v>
          </cell>
          <cell r="T51">
            <v>37390</v>
          </cell>
        </row>
        <row r="52">
          <cell r="I52" t="str">
            <v>MK1E02101</v>
          </cell>
          <cell r="J52">
            <v>1</v>
          </cell>
          <cell r="K52" t="str">
            <v>PLAN GENERAL</v>
          </cell>
          <cell r="L52" t="str">
            <v>SILOS CIMENT (1/3)</v>
          </cell>
          <cell r="T52">
            <v>37407</v>
          </cell>
        </row>
        <row r="53">
          <cell r="I53" t="str">
            <v>MK1E02101</v>
          </cell>
          <cell r="J53">
            <v>2</v>
          </cell>
          <cell r="K53" t="str">
            <v>PLAN GENERAL</v>
          </cell>
          <cell r="L53" t="str">
            <v>SILOS CIMENT (1/3)</v>
          </cell>
          <cell r="T53">
            <v>37438</v>
          </cell>
        </row>
        <row r="54">
          <cell r="I54" t="str">
            <v>MK1E02101</v>
          </cell>
          <cell r="J54">
            <v>3</v>
          </cell>
          <cell r="K54" t="str">
            <v>PLAN GENERAL</v>
          </cell>
          <cell r="L54" t="str">
            <v>SILOS CIMENT (1/3)</v>
          </cell>
          <cell r="T54">
            <v>37492</v>
          </cell>
        </row>
        <row r="55">
          <cell r="I55" t="str">
            <v>MK1E02102</v>
          </cell>
          <cell r="J55">
            <v>0</v>
          </cell>
          <cell r="K55" t="str">
            <v>PLAN GENERAL</v>
          </cell>
          <cell r="L55" t="str">
            <v>SILOS CIMENT (2/3)</v>
          </cell>
          <cell r="T55">
            <v>37390</v>
          </cell>
        </row>
        <row r="56">
          <cell r="I56" t="str">
            <v>MK1E02102</v>
          </cell>
          <cell r="J56">
            <v>1</v>
          </cell>
          <cell r="K56" t="str">
            <v>PLAN GENERAL</v>
          </cell>
          <cell r="L56" t="str">
            <v>SILOS CIMENT (2/3)</v>
          </cell>
          <cell r="T56">
            <v>37407</v>
          </cell>
        </row>
        <row r="57">
          <cell r="I57" t="str">
            <v>MK1E02102</v>
          </cell>
          <cell r="J57">
            <v>2</v>
          </cell>
          <cell r="K57" t="str">
            <v>PLAN GENERAL</v>
          </cell>
          <cell r="L57" t="str">
            <v>SILOS CIMENT (2/3)</v>
          </cell>
          <cell r="T57">
            <v>37438</v>
          </cell>
        </row>
        <row r="58">
          <cell r="I58" t="str">
            <v>MK1E02102</v>
          </cell>
          <cell r="J58">
            <v>3</v>
          </cell>
          <cell r="K58" t="str">
            <v>PLAN GENERAL</v>
          </cell>
          <cell r="L58" t="str">
            <v>SILOS CIMENT (2/3)</v>
          </cell>
          <cell r="T58">
            <v>37492</v>
          </cell>
        </row>
        <row r="59">
          <cell r="I59" t="str">
            <v>MK1E02103</v>
          </cell>
          <cell r="J59">
            <v>0</v>
          </cell>
          <cell r="K59" t="str">
            <v>PLAN GENERAL</v>
          </cell>
          <cell r="L59" t="str">
            <v>SILOS CIMENT (3/3)</v>
          </cell>
          <cell r="T59">
            <v>37390</v>
          </cell>
        </row>
        <row r="60">
          <cell r="I60" t="str">
            <v>MK1E02103</v>
          </cell>
          <cell r="J60">
            <v>1</v>
          </cell>
          <cell r="K60" t="str">
            <v>PLAN GENERAL</v>
          </cell>
          <cell r="L60" t="str">
            <v>SILOS CIMENT (3/3)</v>
          </cell>
          <cell r="T60">
            <v>37407</v>
          </cell>
        </row>
        <row r="61">
          <cell r="I61" t="str">
            <v>MK1E02103</v>
          </cell>
          <cell r="J61">
            <v>2</v>
          </cell>
          <cell r="K61" t="str">
            <v>PLAN GENERAL</v>
          </cell>
          <cell r="L61" t="str">
            <v>SILOS CIMENT (3/3)</v>
          </cell>
          <cell r="T61">
            <v>37438</v>
          </cell>
        </row>
        <row r="62">
          <cell r="I62" t="str">
            <v>MK1E02103</v>
          </cell>
          <cell r="J62">
            <v>3</v>
          </cell>
          <cell r="K62" t="str">
            <v>PLAN GENERAL</v>
          </cell>
          <cell r="L62" t="str">
            <v>SILOS CIMENT (3/3)</v>
          </cell>
          <cell r="T62">
            <v>37492</v>
          </cell>
        </row>
        <row r="63">
          <cell r="I63" t="str">
            <v>MK2E02101</v>
          </cell>
          <cell r="J63">
            <v>0</v>
          </cell>
          <cell r="K63" t="str">
            <v>PLAN GENERAL</v>
          </cell>
          <cell r="L63" t="str">
            <v>ENSACHAGE (1/3)</v>
          </cell>
          <cell r="T63">
            <v>37390</v>
          </cell>
        </row>
        <row r="64">
          <cell r="I64" t="str">
            <v>MK2E02101</v>
          </cell>
          <cell r="J64">
            <v>1</v>
          </cell>
          <cell r="K64" t="str">
            <v>PLAN GENERAL</v>
          </cell>
          <cell r="L64" t="str">
            <v>ENSACHAGE (1/3)</v>
          </cell>
          <cell r="T64">
            <v>37407</v>
          </cell>
        </row>
        <row r="65">
          <cell r="I65" t="str">
            <v>MK2E02101</v>
          </cell>
          <cell r="J65">
            <v>2</v>
          </cell>
          <cell r="K65" t="str">
            <v>PLAN GENERAL</v>
          </cell>
          <cell r="L65" t="str">
            <v>ENSACHAGE (1/3)</v>
          </cell>
          <cell r="T65">
            <v>37438</v>
          </cell>
        </row>
        <row r="66">
          <cell r="I66" t="str">
            <v>MK2E02101</v>
          </cell>
          <cell r="J66">
            <v>3</v>
          </cell>
          <cell r="K66" t="str">
            <v>PLAN GENERAL</v>
          </cell>
          <cell r="L66" t="str">
            <v>ENSACHAGE (1/3)</v>
          </cell>
          <cell r="T66">
            <v>37494</v>
          </cell>
        </row>
        <row r="67">
          <cell r="I67" t="str">
            <v>MK2E02102</v>
          </cell>
          <cell r="J67">
            <v>0</v>
          </cell>
          <cell r="K67" t="str">
            <v>PLAN GENERAL</v>
          </cell>
          <cell r="L67" t="str">
            <v>ENSACHAGE (2/3)</v>
          </cell>
          <cell r="T67">
            <v>37390</v>
          </cell>
        </row>
        <row r="68">
          <cell r="I68" t="str">
            <v>MK2E02102</v>
          </cell>
          <cell r="J68">
            <v>1</v>
          </cell>
          <cell r="K68" t="str">
            <v>PLAN GENERAL</v>
          </cell>
          <cell r="L68" t="str">
            <v>ENSACHAGE (2/3)</v>
          </cell>
          <cell r="T68">
            <v>37407</v>
          </cell>
        </row>
        <row r="69">
          <cell r="I69" t="str">
            <v>MK2E02102</v>
          </cell>
          <cell r="J69">
            <v>2</v>
          </cell>
          <cell r="K69" t="str">
            <v>PLAN GENERAL</v>
          </cell>
          <cell r="L69" t="str">
            <v>ENSACHAGE (2/3)</v>
          </cell>
          <cell r="T69">
            <v>37438</v>
          </cell>
        </row>
        <row r="70">
          <cell r="I70" t="str">
            <v>MK2E02102</v>
          </cell>
          <cell r="J70">
            <v>3</v>
          </cell>
          <cell r="K70" t="str">
            <v>PLAN GENERAL</v>
          </cell>
          <cell r="L70" t="str">
            <v>ENSACHAGE (2/3)</v>
          </cell>
          <cell r="T70">
            <v>37494</v>
          </cell>
        </row>
        <row r="71">
          <cell r="I71" t="str">
            <v>MK2E02103</v>
          </cell>
          <cell r="J71">
            <v>0</v>
          </cell>
          <cell r="K71" t="str">
            <v>PLAN GENERAL</v>
          </cell>
          <cell r="L71" t="str">
            <v>ENSACHAGE (3/3)</v>
          </cell>
          <cell r="T71">
            <v>37390</v>
          </cell>
        </row>
        <row r="72">
          <cell r="I72" t="str">
            <v>MK2E02103</v>
          </cell>
          <cell r="J72">
            <v>1</v>
          </cell>
          <cell r="K72" t="str">
            <v>PLAN GENERAL</v>
          </cell>
          <cell r="L72" t="str">
            <v>ENSACHAGE (3/3)</v>
          </cell>
          <cell r="T72">
            <v>37407</v>
          </cell>
        </row>
        <row r="73">
          <cell r="I73" t="str">
            <v>MK2E02103</v>
          </cell>
          <cell r="J73">
            <v>2</v>
          </cell>
          <cell r="K73" t="str">
            <v>PLAN GENERAL</v>
          </cell>
          <cell r="L73" t="str">
            <v>ENSACHAGE (3/3)</v>
          </cell>
          <cell r="T73">
            <v>37438</v>
          </cell>
        </row>
        <row r="74">
          <cell r="I74" t="str">
            <v>MK2E02103</v>
          </cell>
          <cell r="J74">
            <v>3</v>
          </cell>
          <cell r="K74" t="str">
            <v>PLAN GENERAL</v>
          </cell>
          <cell r="L74" t="str">
            <v>ENSACHAGE (3/3)</v>
          </cell>
          <cell r="T74">
            <v>37494</v>
          </cell>
        </row>
        <row r="75">
          <cell r="I75" t="str">
            <v>ML1E02101</v>
          </cell>
          <cell r="J75">
            <v>0</v>
          </cell>
          <cell r="K75" t="str">
            <v>PLAN GENERAL</v>
          </cell>
          <cell r="L75" t="str">
            <v>COMPRESSEUR D'AIR</v>
          </cell>
          <cell r="T75">
            <v>37390</v>
          </cell>
        </row>
        <row r="76">
          <cell r="I76" t="str">
            <v>ML1E02101</v>
          </cell>
          <cell r="J76">
            <v>1</v>
          </cell>
          <cell r="K76" t="str">
            <v>PLAN GENERAL</v>
          </cell>
          <cell r="L76" t="str">
            <v>COMPRESSEUR D'AIR</v>
          </cell>
          <cell r="T76">
            <v>37407</v>
          </cell>
        </row>
        <row r="77">
          <cell r="I77" t="str">
            <v>ML1E02101</v>
          </cell>
          <cell r="J77">
            <v>2</v>
          </cell>
          <cell r="K77" t="str">
            <v>PLAN GENERAL</v>
          </cell>
          <cell r="L77" t="str">
            <v>COMPRESSEUR D'AIR</v>
          </cell>
          <cell r="T77">
            <v>37438</v>
          </cell>
        </row>
        <row r="78">
          <cell r="I78" t="str">
            <v>ML1E02101</v>
          </cell>
          <cell r="J78">
            <v>3</v>
          </cell>
          <cell r="K78" t="str">
            <v>PLAN GENERAL</v>
          </cell>
          <cell r="L78" t="str">
            <v>COMPRESSEUR D'AIR</v>
          </cell>
          <cell r="T78">
            <v>37494</v>
          </cell>
        </row>
        <row r="79">
          <cell r="I79" t="str">
            <v>ML2E02101</v>
          </cell>
          <cell r="J79">
            <v>0</v>
          </cell>
          <cell r="K79" t="str">
            <v>PLAN GENERAL</v>
          </cell>
          <cell r="L79" t="str">
            <v>CITERNE ET POMPE A EAU</v>
          </cell>
          <cell r="T79">
            <v>37390</v>
          </cell>
        </row>
        <row r="80">
          <cell r="I80" t="str">
            <v>ML2E02101</v>
          </cell>
          <cell r="J80">
            <v>1</v>
          </cell>
          <cell r="K80" t="str">
            <v>PLAN GENERAL</v>
          </cell>
          <cell r="L80" t="str">
            <v>CITERNE ET POMPE A EAU</v>
          </cell>
          <cell r="T80">
            <v>37407</v>
          </cell>
        </row>
        <row r="81">
          <cell r="I81" t="str">
            <v>ML2E02101</v>
          </cell>
          <cell r="J81">
            <v>2</v>
          </cell>
          <cell r="K81" t="str">
            <v>PLAN GENERAL</v>
          </cell>
          <cell r="L81" t="str">
            <v>CITERNE ET POMPE A EAU</v>
          </cell>
          <cell r="T81">
            <v>37438</v>
          </cell>
        </row>
        <row r="82">
          <cell r="I82" t="str">
            <v>ML2E02101</v>
          </cell>
          <cell r="J82">
            <v>3</v>
          </cell>
          <cell r="K82" t="str">
            <v>PLAN GENERAL</v>
          </cell>
          <cell r="L82" t="str">
            <v>CITERNE ET POMPE A EAU</v>
          </cell>
          <cell r="T82">
            <v>37494</v>
          </cell>
        </row>
        <row r="83">
          <cell r="I83" t="str">
            <v>ML3E02101</v>
          </cell>
          <cell r="J83">
            <v>0</v>
          </cell>
          <cell r="K83" t="str">
            <v>PLAN GENERAL</v>
          </cell>
          <cell r="L83" t="str">
            <v>RESERVOIR ET POMPE FUEL LOURD</v>
          </cell>
          <cell r="T83">
            <v>37390</v>
          </cell>
        </row>
        <row r="84">
          <cell r="I84" t="str">
            <v>ML3E02101</v>
          </cell>
          <cell r="J84">
            <v>1</v>
          </cell>
          <cell r="K84" t="str">
            <v>PLAN GENERAL</v>
          </cell>
          <cell r="L84" t="str">
            <v>RESERVOIR ET POMPE FUEL LOURD</v>
          </cell>
          <cell r="T84">
            <v>37407</v>
          </cell>
        </row>
        <row r="85">
          <cell r="I85" t="str">
            <v>ML3E02101</v>
          </cell>
          <cell r="J85">
            <v>2</v>
          </cell>
          <cell r="K85" t="str">
            <v>PLAN GENERAL</v>
          </cell>
          <cell r="L85" t="str">
            <v>RESERVOIR ET POMPE FUEL LOURD</v>
          </cell>
          <cell r="T85">
            <v>37438</v>
          </cell>
        </row>
        <row r="86">
          <cell r="I86" t="str">
            <v>ML3E02101</v>
          </cell>
          <cell r="J86">
            <v>3</v>
          </cell>
          <cell r="K86" t="str">
            <v>PLAN GENERAL</v>
          </cell>
          <cell r="L86" t="str">
            <v>RESERVOIR ET POMPE FUEL LOURD</v>
          </cell>
          <cell r="T86">
            <v>37494</v>
          </cell>
        </row>
        <row r="87">
          <cell r="I87" t="str">
            <v>MH0E01101</v>
          </cell>
          <cell r="J87">
            <v>0</v>
          </cell>
          <cell r="K87" t="str">
            <v>FLOW SHEET</v>
          </cell>
          <cell r="L87" t="str">
            <v>TRANSPORT CLINKER</v>
          </cell>
          <cell r="T87">
            <v>37390</v>
          </cell>
        </row>
        <row r="88">
          <cell r="I88" t="str">
            <v>MH0E01101</v>
          </cell>
          <cell r="J88">
            <v>1</v>
          </cell>
          <cell r="K88" t="str">
            <v>FLOW SHEET</v>
          </cell>
          <cell r="L88" t="str">
            <v>TRANSPORT CLINKER</v>
          </cell>
          <cell r="T88">
            <v>37407</v>
          </cell>
        </row>
        <row r="89">
          <cell r="I89" t="str">
            <v>MH0E01101</v>
          </cell>
          <cell r="J89">
            <v>2</v>
          </cell>
          <cell r="K89" t="str">
            <v>FLOW SHEET</v>
          </cell>
          <cell r="L89" t="str">
            <v>TRANSPORT CLINKER</v>
          </cell>
          <cell r="T89">
            <v>37438</v>
          </cell>
        </row>
        <row r="90">
          <cell r="I90" t="str">
            <v>MH0E01101</v>
          </cell>
          <cell r="J90">
            <v>3</v>
          </cell>
          <cell r="K90" t="str">
            <v>FLOW SHEET</v>
          </cell>
          <cell r="L90" t="str">
            <v>TRANSPORT CLINKER</v>
          </cell>
          <cell r="T90">
            <v>37494</v>
          </cell>
        </row>
        <row r="91">
          <cell r="I91" t="str">
            <v>MJ0E01101</v>
          </cell>
          <cell r="J91">
            <v>0</v>
          </cell>
          <cell r="K91" t="str">
            <v>FLOW SHEET</v>
          </cell>
          <cell r="L91" t="str">
            <v>BROYAGE CIMENT</v>
          </cell>
          <cell r="T91">
            <v>37390</v>
          </cell>
        </row>
        <row r="92">
          <cell r="I92" t="str">
            <v>MJ0E01101</v>
          </cell>
          <cell r="J92">
            <v>1</v>
          </cell>
          <cell r="K92" t="str">
            <v>FLOW SHEET</v>
          </cell>
          <cell r="L92" t="str">
            <v>BROYAGE CIMENT</v>
          </cell>
          <cell r="T92">
            <v>37407</v>
          </cell>
        </row>
        <row r="93">
          <cell r="I93" t="str">
            <v>MJ0E01101</v>
          </cell>
          <cell r="J93">
            <v>2</v>
          </cell>
          <cell r="K93" t="str">
            <v>FLOW SHEET</v>
          </cell>
          <cell r="L93" t="str">
            <v>BROYAGE CIMENT</v>
          </cell>
          <cell r="T93">
            <v>37438</v>
          </cell>
        </row>
        <row r="94">
          <cell r="I94" t="str">
            <v>MJ0E01101</v>
          </cell>
          <cell r="J94">
            <v>3</v>
          </cell>
          <cell r="K94" t="str">
            <v>FLOW SHEET</v>
          </cell>
          <cell r="L94" t="str">
            <v>BROYAGE CIMENT</v>
          </cell>
          <cell r="T94">
            <v>37494</v>
          </cell>
        </row>
        <row r="95">
          <cell r="I95" t="str">
            <v>MJ0E01111</v>
          </cell>
          <cell r="J95">
            <v>0</v>
          </cell>
          <cell r="K95" t="str">
            <v>FLOW SHEET</v>
          </cell>
          <cell r="L95" t="str">
            <v>BROYAGE CIMENT (SYSTEM HSLM)</v>
          </cell>
          <cell r="T95">
            <v>37494</v>
          </cell>
        </row>
        <row r="96">
          <cell r="I96" t="str">
            <v>MJ0E01112</v>
          </cell>
          <cell r="J96">
            <v>0</v>
          </cell>
          <cell r="K96" t="str">
            <v>FLOW SHEET</v>
          </cell>
          <cell r="L96" t="str">
            <v>BROYAGE CIMENT (SYSTEM HSSW)</v>
          </cell>
          <cell r="T96">
            <v>37494</v>
          </cell>
        </row>
        <row r="97">
          <cell r="I97" t="str">
            <v>MJ0E01113</v>
          </cell>
          <cell r="J97">
            <v>0</v>
          </cell>
          <cell r="K97" t="str">
            <v>FLOW SHEET</v>
          </cell>
          <cell r="L97" t="str">
            <v>BROYAGE CIMENT (SYSTEM HSMS)</v>
          </cell>
          <cell r="T97">
            <v>37494</v>
          </cell>
        </row>
        <row r="98">
          <cell r="I98" t="str">
            <v>MJ0E01114</v>
          </cell>
          <cell r="J98">
            <v>0</v>
          </cell>
          <cell r="K98" t="str">
            <v>FLOW SHEET</v>
          </cell>
          <cell r="L98" t="str">
            <v>BROYAGE CIMENT (SYSTEM GRAISSAIGE/BRAS DE CULBUTEUR)</v>
          </cell>
          <cell r="T98">
            <v>37494</v>
          </cell>
        </row>
        <row r="99">
          <cell r="I99" t="str">
            <v>MJ0E01115</v>
          </cell>
          <cell r="J99">
            <v>0</v>
          </cell>
          <cell r="K99" t="str">
            <v>FLOW SHEET</v>
          </cell>
          <cell r="L99" t="str">
            <v>BROYAGE CIMENT (AIDE DE MEULAGE)</v>
          </cell>
          <cell r="T99">
            <v>37494</v>
          </cell>
        </row>
        <row r="100">
          <cell r="I100" t="str">
            <v>MJ0E01121</v>
          </cell>
          <cell r="J100">
            <v>0</v>
          </cell>
          <cell r="K100" t="str">
            <v>FLOW SHEET</v>
          </cell>
          <cell r="L100" t="str">
            <v>BROYAGE CIMENT (GRASSAGE POUR ENGRENAGE)</v>
          </cell>
          <cell r="T100">
            <v>37494</v>
          </cell>
        </row>
        <row r="101">
          <cell r="I101" t="str">
            <v>MK1E01101</v>
          </cell>
          <cell r="J101">
            <v>0</v>
          </cell>
          <cell r="K101" t="str">
            <v>FLOW SHEET</v>
          </cell>
          <cell r="L101" t="str">
            <v>SILOS CIMENT</v>
          </cell>
          <cell r="T101">
            <v>37390</v>
          </cell>
        </row>
        <row r="102">
          <cell r="I102" t="str">
            <v>MK1E01101</v>
          </cell>
          <cell r="J102">
            <v>1</v>
          </cell>
          <cell r="K102" t="str">
            <v>FLOW SHEET</v>
          </cell>
          <cell r="L102" t="str">
            <v>SILOS CIMENT</v>
          </cell>
          <cell r="T102">
            <v>37407</v>
          </cell>
        </row>
        <row r="103">
          <cell r="I103" t="str">
            <v>MK1E01101</v>
          </cell>
          <cell r="J103">
            <v>2</v>
          </cell>
          <cell r="K103" t="str">
            <v>FLOW SHEET</v>
          </cell>
          <cell r="L103" t="str">
            <v>SILOS CIMENT</v>
          </cell>
          <cell r="T103">
            <v>37438</v>
          </cell>
        </row>
        <row r="104">
          <cell r="I104" t="str">
            <v>MK1E01101</v>
          </cell>
          <cell r="J104">
            <v>3</v>
          </cell>
          <cell r="K104" t="str">
            <v>FLOW SHEET</v>
          </cell>
          <cell r="L104" t="str">
            <v>SILOS CIMENT</v>
          </cell>
          <cell r="T104">
            <v>37492</v>
          </cell>
        </row>
        <row r="105">
          <cell r="I105" t="str">
            <v>MK1E01111</v>
          </cell>
          <cell r="J105">
            <v>0</v>
          </cell>
          <cell r="K105" t="str">
            <v>FLOW SHEET</v>
          </cell>
          <cell r="L105" t="str">
            <v>SILOS CIMENT (AERATION DE SILO)</v>
          </cell>
          <cell r="T105">
            <v>37492</v>
          </cell>
        </row>
        <row r="106">
          <cell r="I106" t="str">
            <v>MK2E01101</v>
          </cell>
          <cell r="J106">
            <v>0</v>
          </cell>
          <cell r="K106" t="str">
            <v>FLOW SHEET</v>
          </cell>
          <cell r="L106" t="str">
            <v>ENSACHAGE</v>
          </cell>
          <cell r="T106">
            <v>37390</v>
          </cell>
        </row>
        <row r="107">
          <cell r="I107" t="str">
            <v>MK2E01101</v>
          </cell>
          <cell r="J107">
            <v>1</v>
          </cell>
          <cell r="K107" t="str">
            <v>FLOW SHEET</v>
          </cell>
          <cell r="L107" t="str">
            <v>ENSACHAGE</v>
          </cell>
          <cell r="T107">
            <v>37407</v>
          </cell>
        </row>
        <row r="108">
          <cell r="I108" t="str">
            <v>MK2E01101</v>
          </cell>
          <cell r="J108">
            <v>2</v>
          </cell>
          <cell r="K108" t="str">
            <v>FLOW SHEET</v>
          </cell>
          <cell r="L108" t="str">
            <v>ENSACHAGE</v>
          </cell>
          <cell r="T108">
            <v>37438</v>
          </cell>
        </row>
        <row r="109">
          <cell r="I109" t="str">
            <v>MK2E01101</v>
          </cell>
          <cell r="J109">
            <v>3</v>
          </cell>
          <cell r="K109" t="str">
            <v>FLOW SHEET</v>
          </cell>
          <cell r="L109" t="str">
            <v>ENSACHAGE</v>
          </cell>
          <cell r="T109">
            <v>37494</v>
          </cell>
        </row>
        <row r="110">
          <cell r="I110" t="str">
            <v>ML0E01101</v>
          </cell>
          <cell r="J110">
            <v>0</v>
          </cell>
          <cell r="K110" t="str">
            <v>FLOW SHEET</v>
          </cell>
          <cell r="L110" t="str">
            <v>UTILITE</v>
          </cell>
          <cell r="T110">
            <v>37390</v>
          </cell>
        </row>
        <row r="111">
          <cell r="I111" t="str">
            <v>ML0E01101</v>
          </cell>
          <cell r="J111">
            <v>1</v>
          </cell>
          <cell r="K111" t="str">
            <v>FLOW SHEET</v>
          </cell>
          <cell r="L111" t="str">
            <v>UTILITE</v>
          </cell>
          <cell r="T111">
            <v>37407</v>
          </cell>
        </row>
        <row r="112">
          <cell r="I112" t="str">
            <v>ML0E01101</v>
          </cell>
          <cell r="J112">
            <v>2</v>
          </cell>
          <cell r="K112" t="str">
            <v>FLOW SHEET</v>
          </cell>
          <cell r="L112" t="str">
            <v>UTILITE</v>
          </cell>
          <cell r="T112">
            <v>37438</v>
          </cell>
        </row>
        <row r="113">
          <cell r="I113" t="str">
            <v>ML0E01101</v>
          </cell>
          <cell r="J113">
            <v>3</v>
          </cell>
          <cell r="K113" t="str">
            <v>FLOW SHEET</v>
          </cell>
          <cell r="L113" t="str">
            <v>UTILITE</v>
          </cell>
          <cell r="T113">
            <v>37494</v>
          </cell>
        </row>
        <row r="114">
          <cell r="I114" t="str">
            <v>M00E03101</v>
          </cell>
          <cell r="J114">
            <v>0</v>
          </cell>
          <cell r="K114" t="str">
            <v>MASS FLOW DIAGRAM</v>
          </cell>
        </row>
        <row r="115">
          <cell r="I115" t="str">
            <v>M00E03201</v>
          </cell>
          <cell r="J115">
            <v>0</v>
          </cell>
          <cell r="K115" t="str">
            <v>BALANCE SHEETS</v>
          </cell>
        </row>
        <row r="116">
          <cell r="I116" t="str">
            <v>M00E03251</v>
          </cell>
          <cell r="J116">
            <v>0</v>
          </cell>
          <cell r="K116" t="str">
            <v>CALCULATIONS</v>
          </cell>
        </row>
        <row r="117">
          <cell r="I117" t="str">
            <v>M00E10361</v>
          </cell>
          <cell r="J117">
            <v>0</v>
          </cell>
          <cell r="K117" t="str">
            <v>MARTEAU M A MAIN</v>
          </cell>
          <cell r="L117" t="str">
            <v>SPECIFICATION</v>
          </cell>
        </row>
        <row r="118">
          <cell r="I118" t="str">
            <v>M00E10361</v>
          </cell>
          <cell r="J118">
            <v>0</v>
          </cell>
          <cell r="K118" t="str">
            <v>MARTEAU M A MAIN</v>
          </cell>
          <cell r="L118" t="str">
            <v>PLANS</v>
          </cell>
        </row>
        <row r="119">
          <cell r="I119" t="str">
            <v>M00E10361</v>
          </cell>
          <cell r="J119">
            <v>0</v>
          </cell>
          <cell r="K119" t="str">
            <v>MARTEAU M A MAIN</v>
          </cell>
          <cell r="L119" t="str">
            <v>LISTES</v>
          </cell>
        </row>
        <row r="120">
          <cell r="I120" t="str">
            <v>M00E10361</v>
          </cell>
          <cell r="J120">
            <v>0</v>
          </cell>
          <cell r="K120" t="str">
            <v>MARTEAU M A MAIN</v>
          </cell>
          <cell r="L120" t="str">
            <v>MANUELS</v>
          </cell>
        </row>
        <row r="121">
          <cell r="I121" t="str">
            <v>M00E10361</v>
          </cell>
          <cell r="J121">
            <v>0</v>
          </cell>
          <cell r="K121" t="str">
            <v>MARTEAU M A MAIN</v>
          </cell>
          <cell r="L121" t="str">
            <v>APPENDICE</v>
          </cell>
        </row>
        <row r="122">
          <cell r="I122" t="str">
            <v>M00E10361</v>
          </cell>
          <cell r="J122">
            <v>0</v>
          </cell>
          <cell r="K122" t="str">
            <v>MARTEAU M A MAIN</v>
          </cell>
          <cell r="L122" t="str">
            <v>FICHIER</v>
          </cell>
        </row>
        <row r="123">
          <cell r="I123" t="str">
            <v>M00E12561</v>
          </cell>
          <cell r="J123">
            <v>0</v>
          </cell>
          <cell r="K123" t="str">
            <v>FOYER AUXILIAIRE</v>
          </cell>
          <cell r="L123" t="str">
            <v>SPECIFICATION</v>
          </cell>
        </row>
        <row r="124">
          <cell r="I124" t="str">
            <v>M00E12561</v>
          </cell>
          <cell r="J124">
            <v>0</v>
          </cell>
          <cell r="K124" t="str">
            <v>FOYER AUXILIAIRE</v>
          </cell>
          <cell r="L124" t="str">
            <v>PLANS</v>
          </cell>
        </row>
        <row r="125">
          <cell r="I125" t="str">
            <v>M00E12561</v>
          </cell>
          <cell r="J125">
            <v>0</v>
          </cell>
          <cell r="K125" t="str">
            <v>FOYER AUXILIAIRE</v>
          </cell>
          <cell r="L125" t="str">
            <v>LISTES</v>
          </cell>
        </row>
        <row r="126">
          <cell r="I126" t="str">
            <v>M00E12561</v>
          </cell>
          <cell r="J126">
            <v>0</v>
          </cell>
          <cell r="K126" t="str">
            <v>FOYER AUXILIAIRE</v>
          </cell>
          <cell r="L126" t="str">
            <v>MANUELS</v>
          </cell>
        </row>
        <row r="127">
          <cell r="I127" t="str">
            <v>M00E12561</v>
          </cell>
          <cell r="J127">
            <v>0</v>
          </cell>
          <cell r="K127" t="str">
            <v>FOYER AUXILIAIRE</v>
          </cell>
          <cell r="L127" t="str">
            <v>APPENDICE</v>
          </cell>
        </row>
        <row r="128">
          <cell r="I128" t="str">
            <v>M00E12561</v>
          </cell>
          <cell r="J128">
            <v>0</v>
          </cell>
          <cell r="K128" t="str">
            <v>FOYER AUXILIAIRE</v>
          </cell>
          <cell r="L128" t="str">
            <v>FICHIER</v>
          </cell>
        </row>
        <row r="129">
          <cell r="I129" t="str">
            <v>M00E12761</v>
          </cell>
          <cell r="J129">
            <v>0</v>
          </cell>
          <cell r="K129" t="str">
            <v>BROYEUR CIMENT</v>
          </cell>
          <cell r="L129" t="str">
            <v>SPECIFICATION</v>
          </cell>
        </row>
        <row r="130">
          <cell r="I130" t="str">
            <v>M00E12761</v>
          </cell>
          <cell r="J130">
            <v>0</v>
          </cell>
          <cell r="K130" t="str">
            <v>BROYEUR CIMENT</v>
          </cell>
          <cell r="L130" t="str">
            <v>PLANS</v>
          </cell>
        </row>
        <row r="131">
          <cell r="I131" t="str">
            <v>M00E12761</v>
          </cell>
          <cell r="J131">
            <v>0</v>
          </cell>
          <cell r="K131" t="str">
            <v>BROYEUR CIMENT</v>
          </cell>
          <cell r="L131" t="str">
            <v>LISTES</v>
          </cell>
        </row>
        <row r="132">
          <cell r="I132" t="str">
            <v>M00E12761</v>
          </cell>
          <cell r="J132">
            <v>0</v>
          </cell>
          <cell r="K132" t="str">
            <v>BROYEUR CIMENT</v>
          </cell>
          <cell r="L132" t="str">
            <v>MANUELS</v>
          </cell>
        </row>
        <row r="133">
          <cell r="I133" t="str">
            <v>M00E12761</v>
          </cell>
          <cell r="J133">
            <v>0</v>
          </cell>
          <cell r="K133" t="str">
            <v>BROYEUR CIMENT</v>
          </cell>
          <cell r="L133" t="str">
            <v>APPENDICE</v>
          </cell>
        </row>
        <row r="134">
          <cell r="I134" t="str">
            <v>M00E12761</v>
          </cell>
          <cell r="J134">
            <v>0</v>
          </cell>
          <cell r="K134" t="str">
            <v>BROYEUR CIMENT</v>
          </cell>
          <cell r="L134" t="str">
            <v>FICHIER</v>
          </cell>
        </row>
        <row r="135">
          <cell r="I135" t="str">
            <v>M00E13161</v>
          </cell>
          <cell r="J135">
            <v>0</v>
          </cell>
          <cell r="K135" t="str">
            <v>EQUIPMENT D'ENSACHAGE</v>
          </cell>
          <cell r="L135" t="str">
            <v>SPECIFICATION</v>
          </cell>
        </row>
        <row r="136">
          <cell r="I136" t="str">
            <v>M00E13161</v>
          </cell>
          <cell r="J136">
            <v>0</v>
          </cell>
          <cell r="K136" t="str">
            <v>EQUIPMENT D'ENSACHAGE</v>
          </cell>
          <cell r="L136" t="str">
            <v>PLANS</v>
          </cell>
        </row>
        <row r="137">
          <cell r="I137" t="str">
            <v>M00E13161</v>
          </cell>
          <cell r="J137">
            <v>0</v>
          </cell>
          <cell r="K137" t="str">
            <v>EQUIPMENT D'ENSACHAGE</v>
          </cell>
          <cell r="L137" t="str">
            <v>LISTES</v>
          </cell>
        </row>
        <row r="138">
          <cell r="I138" t="str">
            <v>M00E13161</v>
          </cell>
          <cell r="J138">
            <v>0</v>
          </cell>
          <cell r="K138" t="str">
            <v>EQUIPMENT D'ENSACHAGE</v>
          </cell>
          <cell r="L138" t="str">
            <v>MANUELS</v>
          </cell>
        </row>
        <row r="139">
          <cell r="I139" t="str">
            <v>M00E13161</v>
          </cell>
          <cell r="J139">
            <v>0</v>
          </cell>
          <cell r="K139" t="str">
            <v>EQUIPMENT D'ENSACHAGE</v>
          </cell>
          <cell r="L139" t="str">
            <v>APPENDICE</v>
          </cell>
        </row>
        <row r="140">
          <cell r="I140" t="str">
            <v>M00E13161</v>
          </cell>
          <cell r="J140">
            <v>0</v>
          </cell>
          <cell r="K140" t="str">
            <v>EQUIPMENT D'ENSACHAGE</v>
          </cell>
          <cell r="L140" t="str">
            <v>FICHIER</v>
          </cell>
        </row>
        <row r="141">
          <cell r="I141" t="str">
            <v>M00E13162</v>
          </cell>
          <cell r="J141">
            <v>0</v>
          </cell>
          <cell r="K141" t="str">
            <v>EQUIPMENT DE CHARGEMENT SAC</v>
          </cell>
          <cell r="L141" t="str">
            <v>SPECIFICATION</v>
          </cell>
        </row>
        <row r="142">
          <cell r="I142" t="str">
            <v>M00E13162</v>
          </cell>
          <cell r="J142">
            <v>0</v>
          </cell>
          <cell r="K142" t="str">
            <v>EQUIPMENT DE CHARGEMENT SAC</v>
          </cell>
          <cell r="L142" t="str">
            <v>PLANS</v>
          </cell>
        </row>
        <row r="143">
          <cell r="I143" t="str">
            <v>M00E13162</v>
          </cell>
          <cell r="J143">
            <v>0</v>
          </cell>
          <cell r="K143" t="str">
            <v>EQUIPMENT DE CHARGEMENT SAC</v>
          </cell>
          <cell r="L143" t="str">
            <v>LISTES</v>
          </cell>
        </row>
        <row r="144">
          <cell r="I144" t="str">
            <v>M00E13162</v>
          </cell>
          <cell r="J144">
            <v>0</v>
          </cell>
          <cell r="K144" t="str">
            <v>EQUIPMENT DE CHARGEMENT SAC</v>
          </cell>
          <cell r="L144" t="str">
            <v>MANUELS</v>
          </cell>
        </row>
        <row r="145">
          <cell r="I145" t="str">
            <v>M00E13162</v>
          </cell>
          <cell r="J145">
            <v>0</v>
          </cell>
          <cell r="K145" t="str">
            <v>EQUIPMENT DE CHARGEMENT SAC</v>
          </cell>
          <cell r="L145" t="str">
            <v>APPENDICE</v>
          </cell>
        </row>
        <row r="146">
          <cell r="I146" t="str">
            <v>M00E13162</v>
          </cell>
          <cell r="J146">
            <v>0</v>
          </cell>
          <cell r="K146" t="str">
            <v>EQUIPMENT DE CHARGEMENT SAC</v>
          </cell>
          <cell r="L146" t="str">
            <v>FICHIER</v>
          </cell>
        </row>
        <row r="147">
          <cell r="I147" t="str">
            <v>M00E13163</v>
          </cell>
          <cell r="J147">
            <v>0</v>
          </cell>
          <cell r="K147" t="str">
            <v>CHARGEUR MOBILE</v>
          </cell>
          <cell r="L147" t="str">
            <v>SPECIFICATION</v>
          </cell>
        </row>
        <row r="148">
          <cell r="I148" t="str">
            <v>M00E13163</v>
          </cell>
          <cell r="J148">
            <v>0</v>
          </cell>
          <cell r="K148" t="str">
            <v>CHARGEUR MOBILE</v>
          </cell>
          <cell r="L148" t="str">
            <v>PLANS</v>
          </cell>
        </row>
        <row r="149">
          <cell r="I149" t="str">
            <v>M00E13163</v>
          </cell>
          <cell r="J149">
            <v>0</v>
          </cell>
          <cell r="K149" t="str">
            <v>CHARGEUR MOBILE</v>
          </cell>
          <cell r="L149" t="str">
            <v>LISTES</v>
          </cell>
        </row>
        <row r="150">
          <cell r="I150" t="str">
            <v>M00E13163</v>
          </cell>
          <cell r="J150">
            <v>0</v>
          </cell>
          <cell r="K150" t="str">
            <v>CHARGEUR MOBILE</v>
          </cell>
          <cell r="L150" t="str">
            <v>MANUELS</v>
          </cell>
        </row>
        <row r="151">
          <cell r="I151" t="str">
            <v>M00E13163</v>
          </cell>
          <cell r="J151">
            <v>0</v>
          </cell>
          <cell r="K151" t="str">
            <v>CHARGEUR MOBILE</v>
          </cell>
          <cell r="L151" t="str">
            <v>APPENDICE</v>
          </cell>
        </row>
        <row r="152">
          <cell r="I152" t="str">
            <v>M00E13163</v>
          </cell>
          <cell r="J152">
            <v>0</v>
          </cell>
          <cell r="K152" t="str">
            <v>CHARGEUR MOBILE</v>
          </cell>
          <cell r="L152" t="str">
            <v>FICHIER</v>
          </cell>
        </row>
        <row r="153">
          <cell r="I153" t="str">
            <v>M00E13561</v>
          </cell>
          <cell r="J153">
            <v>0</v>
          </cell>
          <cell r="K153" t="str">
            <v>EQUIPMENT D'EXTRACTION SILO CIMENT</v>
          </cell>
          <cell r="L153" t="str">
            <v>SPECIFICATION</v>
          </cell>
        </row>
        <row r="154">
          <cell r="I154" t="str">
            <v>M00E13561</v>
          </cell>
          <cell r="J154">
            <v>0</v>
          </cell>
          <cell r="K154" t="str">
            <v>EQUIPMENT D'EXTRACTION SILO CIMENT</v>
          </cell>
          <cell r="L154" t="str">
            <v>PLANS</v>
          </cell>
        </row>
        <row r="155">
          <cell r="I155" t="str">
            <v>M00E13561</v>
          </cell>
          <cell r="J155">
            <v>0</v>
          </cell>
          <cell r="K155" t="str">
            <v>EQUIPMENT D'EXTRACTION SILO CIMENT</v>
          </cell>
          <cell r="L155" t="str">
            <v>LISTES</v>
          </cell>
        </row>
        <row r="156">
          <cell r="I156" t="str">
            <v>M00E13561</v>
          </cell>
          <cell r="J156">
            <v>0</v>
          </cell>
          <cell r="K156" t="str">
            <v>EQUIPMENT D'EXTRACTION SILO CIMENT</v>
          </cell>
          <cell r="L156" t="str">
            <v>MANUELS</v>
          </cell>
        </row>
        <row r="157">
          <cell r="I157" t="str">
            <v>M00E13561</v>
          </cell>
          <cell r="J157">
            <v>0</v>
          </cell>
          <cell r="K157" t="str">
            <v>EQUIPMENT D'EXTRACTION SILO CIMENT</v>
          </cell>
          <cell r="L157" t="str">
            <v>APPENDICE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p"/>
      <sheetName val="indir"/>
      <sheetName val="Equip"/>
      <sheetName val="labor"/>
      <sheetName val="LOADDAT"/>
      <sheetName val="cvlRKYS"/>
      <sheetName val="Bare Summary"/>
      <sheetName val="Conn. Lib"/>
      <sheetName val="Memb Schd"/>
      <sheetName val="HPP"/>
      <sheetName val="name"/>
      <sheetName val="Analisa"/>
      <sheetName val="ESCON"/>
      <sheetName val="CBD"/>
      <sheetName val="NAMES"/>
      <sheetName val="PConsCS"/>
      <sheetName val="dia-in"/>
      <sheetName val="XREF"/>
      <sheetName val="TBM"/>
      <sheetName val="STR"/>
      <sheetName val="IPL_SCHEDULE"/>
      <sheetName val="AN_KSN"/>
      <sheetName val="Harga"/>
      <sheetName val="Kantor"/>
      <sheetName val="LOADING2"/>
      <sheetName val="Cash Flow bulanan"/>
      <sheetName val="RAB AR&amp;STR"/>
      <sheetName val="HARGA MATERIAL"/>
      <sheetName val="villa"/>
      <sheetName val="SEX"/>
      <sheetName val="H.Satuan"/>
      <sheetName val="Cover Daf_2"/>
      <sheetName val="GSMTOWER"/>
      <sheetName val="PPC"/>
      <sheetName val="AC"/>
      <sheetName val="Upah"/>
      <sheetName val="Matrl"/>
      <sheetName val="A"/>
      <sheetName val="Estimate"/>
      <sheetName val="01A- RAB"/>
      <sheetName val="DATA HARGA"/>
      <sheetName val="BQ STP 35 M3 A&amp;B"/>
      <sheetName val="DETAIL RAP"/>
      <sheetName val="Week9-Feb    "/>
      <sheetName val="I-ME"/>
      <sheetName val="Steel-Twr"/>
      <sheetName val="rab - persiapan &amp; lantai-1"/>
      <sheetName val="MASTER R1"/>
      <sheetName val="Pipe"/>
      <sheetName val="valve-20k"/>
      <sheetName val="valve"/>
      <sheetName val="Dafmat"/>
      <sheetName val="SITE-E"/>
      <sheetName val="Job Data"/>
      <sheetName val="DB_ET200(R. A)"/>
      <sheetName val="Div2"/>
      <sheetName val="Cov_bid"/>
      <sheetName val="BoQ"/>
      <sheetName val="THREE PASS"/>
      <sheetName val="vessel weight"/>
      <sheetName val="Proc_REK_1"/>
      <sheetName val="Mob"/>
      <sheetName val="D7"/>
      <sheetName val="I-KAMAR"/>
      <sheetName val="Perm. Test"/>
      <sheetName val="Bunga"/>
      <sheetName val="Rate"/>
      <sheetName val="tifico"/>
      <sheetName val="Cover"/>
      <sheetName val="struktur tdk dipakai"/>
      <sheetName val="Rekap Addendum"/>
      <sheetName val="BAG-2"/>
      <sheetName val="BAG_2"/>
      <sheetName val="TU"/>
      <sheetName val="대비표"/>
      <sheetName val="Harsat"/>
      <sheetName val="Rekapitulasi"/>
      <sheetName val="TOTAL  "/>
      <sheetName val="SAP"/>
      <sheetName val="forecast CF Plan REV.1 "/>
      <sheetName val="Rkp"/>
      <sheetName val="jobhist"/>
      <sheetName val="Peralatan"/>
      <sheetName val="MarkUp"/>
      <sheetName val="RAB"/>
      <sheetName val="Project_P"/>
      <sheetName val="Rek_Div"/>
      <sheetName val="Personnel"/>
      <sheetName val=" schedule AMD-2 Rev III"/>
      <sheetName val="Productivity"/>
      <sheetName val="civil-yin"/>
      <sheetName val="BILL"/>
      <sheetName val="Scheme Mob."/>
      <sheetName val="data_val"/>
      <sheetName val="Labor Rate"/>
      <sheetName val="SUM"/>
      <sheetName val="PLUMBING"/>
      <sheetName val="Bare_Summary"/>
      <sheetName val="Memb_Schd"/>
      <sheetName val="Conn__Lib"/>
      <sheetName val="Cash_Flow_bulanan"/>
      <sheetName val="RAB_AR&amp;STR"/>
      <sheetName val="Man Power"/>
      <sheetName val="TOWN"/>
      <sheetName val="DAF_2"/>
      <sheetName val="Bahan"/>
      <sheetName val="arab"/>
      <sheetName val="RESUME"/>
      <sheetName val="Pt"/>
      <sheetName val="Kuantitas &amp; Harga"/>
      <sheetName val="DHSD"/>
      <sheetName val="Notes"/>
      <sheetName val="REF.ONLY"/>
      <sheetName val="ITEM OF WORK"/>
      <sheetName val="Summary"/>
      <sheetName val="TIM"/>
      <sheetName val="ANHAR"/>
      <sheetName val="SUBCON"/>
      <sheetName val="INPUT DATAS"/>
      <sheetName val="MP_PLAN"/>
      <sheetName val="CASH"/>
      <sheetName val="집계표(OPTION)"/>
      <sheetName val="Links"/>
      <sheetName val="C"/>
      <sheetName val="Bid Summary"/>
      <sheetName val="kontrak"/>
      <sheetName val="GAGAL PROD"/>
      <sheetName val="Up &amp; bhn"/>
      <sheetName val="THREE_PASS"/>
      <sheetName val="vessel_weight"/>
      <sheetName val="Perm__Test"/>
      <sheetName val="struktur_tdk_dipakai"/>
      <sheetName val="HARGA_MATERIAL"/>
      <sheetName val="H_Satuan"/>
      <sheetName val="Cover_Daf_2"/>
      <sheetName val="01A-_RAB"/>
      <sheetName val="DATA_HARGA"/>
      <sheetName val="BQ_STP_35_M3_A&amp;B"/>
      <sheetName val="DETAIL_RAP"/>
      <sheetName val="Week9-Feb____"/>
      <sheetName val="rab_-_persiapan_&amp;_lantai-1"/>
      <sheetName val="MASTER_R1"/>
      <sheetName val="_schedule_AMD-2_Rev_III"/>
      <sheetName val="GAGAL_PROD"/>
      <sheetName val="Volume"/>
      <sheetName val="4.04"/>
      <sheetName val="12+900"/>
      <sheetName val="5-ALAT(1)"/>
      <sheetName val="4-Basic Price"/>
      <sheetName val="Akomodasi"/>
      <sheetName val="Data"/>
      <sheetName val="2010-2019补助明细"/>
      <sheetName val="vlookup reference"/>
      <sheetName val="VINTHIA"/>
      <sheetName val="Analisa Harga Satuan"/>
      <sheetName val="BQ Rev. 0"/>
      <sheetName val="Daf Pekerjaan"/>
      <sheetName val="ETo"/>
      <sheetName val="DATA PROYEK"/>
      <sheetName val="B. PERSONIL"/>
      <sheetName val="Lamp-4 Sat-Das"/>
      <sheetName val="SchC"/>
      <sheetName val="SewAlat"/>
      <sheetName val="Alat"/>
      <sheetName val="Vibro_Roller"/>
      <sheetName val="Sheet2"/>
      <sheetName val="Sheet3"/>
      <sheetName val="koef"/>
      <sheetName val="SCH"/>
      <sheetName val="LAMA (wilayah 4)"/>
      <sheetName val="UPH,BHN,ALT"/>
      <sheetName val="SDMTA"/>
      <sheetName val="bq"/>
      <sheetName val="#REF"/>
      <sheetName val="Valuation"/>
      <sheetName val="Mark Up"/>
      <sheetName val="SUM ME"/>
      <sheetName val="anal SNI"/>
      <sheetName val="bahan SNI"/>
      <sheetName val="HARGA SATUAN"/>
      <sheetName val="HB "/>
      <sheetName val="AHS"/>
      <sheetName val="Galian 1"/>
      <sheetName val="Adendum Struktur "/>
      <sheetName val="Addendum Arsitektur "/>
      <sheetName val="Addensum ME "/>
      <sheetName val="Addendum Site Development "/>
      <sheetName val="besi terbaru "/>
      <sheetName val="besi"/>
      <sheetName val="bekisting terbaru "/>
      <sheetName val="bekisting"/>
      <sheetName val="beton terbaru "/>
      <sheetName val="beton"/>
      <sheetName val="Plafond Lantai 1"/>
      <sheetName val="Plafond lantai 2"/>
      <sheetName val="keramik lantai 1"/>
      <sheetName val="keramik lantai 2"/>
      <sheetName val="kusen"/>
      <sheetName val="Plafond 1"/>
      <sheetName val="Plafond 2"/>
      <sheetName val="ɔOWN"/>
      <sheetName val="౅To"/>
      <sheetName val="၁lat"/>
      <sheetName val="蘣REF"/>
      <sheetName val="List"/>
      <sheetName val="COST"/>
      <sheetName val="RAB.SEKRETARIAT (1)"/>
      <sheetName val="TTL"/>
      <sheetName val="REKAP"/>
      <sheetName val="Agregat Halus &amp; Kasar"/>
      <sheetName val="Work Volume Elec"/>
      <sheetName val="Twr (15)"/>
      <sheetName val="CALC"/>
      <sheetName val="Parameter"/>
      <sheetName val="BOQ Rekap"/>
      <sheetName val="D-Bahan &amp; Upah"/>
      <sheetName val="Transfer"/>
      <sheetName val="Sch-5"/>
      <sheetName val="RAB (OK)"/>
      <sheetName val="Inds &amp; For"/>
      <sheetName val="costing_CV"/>
      <sheetName val="Sheet1"/>
      <sheetName val="Ch"/>
      <sheetName val="Perhitungan RAB"/>
      <sheetName val="F1c DATA ADM6"/>
      <sheetName val="SD"/>
      <sheetName val="Komposisi"/>
      <sheetName val="AHS Aspal"/>
      <sheetName val="AHS Marka"/>
      <sheetName val="Analisa lampu"/>
      <sheetName val="jadwal"/>
      <sheetName val="Usulan"/>
      <sheetName val="2153-101"/>
      <sheetName val="Upah "/>
      <sheetName val="DIV1"/>
      <sheetName val="SCHEDULE"/>
      <sheetName val="Breakdown Equipment"/>
      <sheetName val="Equipment (2)"/>
      <sheetName val="S CURVE"/>
      <sheetName val="DKH"/>
      <sheetName val="RAB Intrn (Approved)"/>
      <sheetName val="PLTU 1 Kalteng EXT"/>
      <sheetName val="PLTU 1 Kalteng EXT (2)"/>
      <sheetName val="Harsat EXT"/>
      <sheetName val="Kode Pekerjaan"/>
      <sheetName val="kont anak1"/>
      <sheetName val="INF"/>
      <sheetName val="List H.Bahan&amp;Upah"/>
      <sheetName val="A.HARSAT ARS"/>
      <sheetName val="anal_hs"/>
      <sheetName val="info"/>
      <sheetName val="MATERIAL"/>
      <sheetName val="BOQ (Diisi dulu))"/>
      <sheetName val="ANALISA SNI'13 "/>
      <sheetName val="SAT_BHN"/>
      <sheetName val="NP 7"/>
      <sheetName val="HRG BAHAN &amp; UPAH okk"/>
      <sheetName val="Analis Kusen okk"/>
      <sheetName val="BASIC PRICE"/>
      <sheetName val="BASIC"/>
      <sheetName val="UMUM"/>
      <sheetName val="손익차9월2"/>
      <sheetName val="Fire Fighting"/>
      <sheetName val="MC-01"/>
      <sheetName val="351BQMCN"/>
      <sheetName val="U,B"/>
      <sheetName val="L-TIGA"/>
      <sheetName val="L_TIGA"/>
      <sheetName val="dongia (2)"/>
      <sheetName val="LKVL-CK-HT-GD1"/>
      <sheetName val="giathanh1"/>
      <sheetName val="chitimc"/>
      <sheetName val="THPDMoi 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DONGIA"/>
      <sheetName val="thao-go"/>
      <sheetName val="DON GIA"/>
      <sheetName val="TONGKE-HT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Input Data"/>
      <sheetName val="BasicPrice"/>
      <sheetName val="Rkp1"/>
      <sheetName val="61005"/>
      <sheetName val="61006"/>
      <sheetName val="61007"/>
      <sheetName val="61008"/>
      <sheetName val="Hsat-A"/>
      <sheetName val="kalkulasi"/>
      <sheetName val="vol_1"/>
      <sheetName val="pricing"/>
      <sheetName val="PESANTREN"/>
      <sheetName val="G"/>
      <sheetName val="Curup"/>
      <sheetName val="Prabu"/>
      <sheetName val="On Time"/>
      <sheetName val="GALIAN MEKANIS"/>
      <sheetName val="Uba"/>
      <sheetName val="Prod 15-1- Rekap 1"/>
      <sheetName val="Rekap Biaya"/>
      <sheetName val="10"/>
      <sheetName val="5"/>
      <sheetName val="Cash Flow"/>
      <sheetName val="harga dasar T-M-A"/>
      <sheetName val="BQ-E20-02(Rp)"/>
      <sheetName val="HSBU ANA"/>
      <sheetName val="Harga Bahan"/>
      <sheetName val="HSA &amp; PAB"/>
      <sheetName val="Harga Upah "/>
      <sheetName val="04"/>
      <sheetName val="07"/>
      <sheetName val="08"/>
      <sheetName val="05"/>
      <sheetName val="06"/>
      <sheetName val="HSD"/>
      <sheetName val="HS1"/>
      <sheetName val="PP"/>
      <sheetName val="L-4a,b"/>
      <sheetName val="dongia _2_"/>
      <sheetName val="lam_moi"/>
      <sheetName val="THPDMoi  _2_"/>
      <sheetName val="_REF"/>
      <sheetName val="thao_go"/>
      <sheetName val="CHITIET VL_NC"/>
      <sheetName val="CHITIET VL_NC_TT _1p"/>
      <sheetName val="CHITIET VL_NC_TT_3p"/>
      <sheetName val="TONGKE_HT"/>
      <sheetName val="t_h HA THE"/>
      <sheetName val="KPVC_BD "/>
      <sheetName val="VCV_BE_TONG"/>
      <sheetName val="D&amp;W"/>
      <sheetName val="CAB 2"/>
      <sheetName val="TM"/>
      <sheetName val="304_06"/>
      <sheetName val="Bill rekap"/>
      <sheetName val="Spec ME"/>
      <sheetName val="anal rab"/>
      <sheetName val="7. Comparison of Asphalt etc"/>
      <sheetName val="7a. Compar.Asphalt (Machine)"/>
      <sheetName val="4.Equipment Cost"/>
      <sheetName val="1. Coeficient"/>
      <sheetName val="6. Comparison of Sand Volume"/>
      <sheetName val="5a. Excav. (Machine)"/>
      <sheetName val="2. Coeficient butt fushion"/>
      <sheetName val="BQMPALOC"/>
      <sheetName val="Bill of Qty MEP"/>
      <sheetName val="304-06"/>
      <sheetName val="Harga Satuan Bahan"/>
      <sheetName val="Summary "/>
      <sheetName val="1.B"/>
      <sheetName val="Prod"/>
      <sheetName val="SAP-KAB &amp; PAN-Buil"/>
      <sheetName val="KUNCI"/>
      <sheetName val="1-BGN"/>
      <sheetName val="IKK"/>
      <sheetName val="ILM"/>
      <sheetName val="IM"/>
      <sheetName val="BTB 2018"/>
      <sheetName val="Urai _Resap pengikat"/>
      <sheetName val="BAG-III"/>
      <sheetName val="Hrg.Sat"/>
      <sheetName val="TB"/>
      <sheetName val="Memb_Schd1"/>
      <sheetName val="Bare_Summary1"/>
      <sheetName val="Conn__Lib1"/>
      <sheetName val="Cash_Flow_bulanan1"/>
      <sheetName val="RAB_AR&amp;STR1"/>
      <sheetName val="Rekap_Addendum"/>
      <sheetName val="TOTAL__"/>
      <sheetName val="SUM_ME"/>
      <sheetName val="Harga Mat "/>
      <sheetName val="Panel"/>
      <sheetName val="Sales Parameter"/>
      <sheetName val="TL"/>
      <sheetName val="work shop"/>
      <sheetName val="JAD-PEL"/>
      <sheetName val="#REF!"/>
      <sheetName val="NP"/>
      <sheetName val="DAF-1"/>
      <sheetName val="USDt_FS(4)"/>
      <sheetName val="LEMBAR1"/>
      <sheetName val="LEMBAR2"/>
      <sheetName val="LEMBAR3"/>
      <sheetName val="LEMBAR4"/>
      <sheetName val="LEMBAR5"/>
      <sheetName val="Kuantitas"/>
      <sheetName val="Metode"/>
      <sheetName val="Master Edit"/>
      <sheetName val="Div8"/>
      <sheetName val="Div3"/>
      <sheetName val="Div5"/>
      <sheetName val="9 PEK-HARIAN"/>
      <sheetName val="4334-Summary"/>
      <sheetName val="THREE_PASS1"/>
      <sheetName val="vessel_weight1"/>
      <sheetName val="Perm__Test1"/>
      <sheetName val="struktur_tdk_dipakai1"/>
      <sheetName val="GAGAL_PROD1"/>
      <sheetName val="HARGA_MATERIAL1"/>
      <sheetName val="H_Satuan1"/>
      <sheetName val="Cover_Daf_21"/>
      <sheetName val="01A-_RAB1"/>
      <sheetName val="DATA_HARGA1"/>
      <sheetName val="BQ_STP_35_M3_A&amp;B1"/>
      <sheetName val="DETAIL_RAP1"/>
      <sheetName val="Week9-Feb____1"/>
      <sheetName val="rab_-_persiapan_&amp;_lantai-11"/>
      <sheetName val="MASTER_R11"/>
      <sheetName val="_schedule_AMD-2_Rev_III1"/>
      <sheetName val="Up_&amp;_bhn"/>
      <sheetName val="4_04"/>
      <sheetName val="Kuantitas_&amp;_Harga"/>
      <sheetName val="Analisa_Harga_Satuan"/>
      <sheetName val="ITEM_OF_WORK"/>
      <sheetName val="Man_Power"/>
      <sheetName val="BQ_Rev__0"/>
      <sheetName val="Daf_Pekerjaan"/>
      <sheetName val="DATA_PROYEK"/>
      <sheetName val="B__PERSONIL"/>
      <sheetName val="Lamp-4_Sat-Das"/>
      <sheetName val="LAMA_(wilayah_4)"/>
      <sheetName val="Galian_1"/>
      <sheetName val="F1c_DATA_ADM6"/>
      <sheetName val="AHS_Aspal"/>
      <sheetName val="AHS_Marka"/>
      <sheetName val="Analisa_lampu"/>
      <sheetName val="4-Basic_Price"/>
      <sheetName val="Scheme_Mob_"/>
      <sheetName val="HB_"/>
      <sheetName val="BASIC_PRICE"/>
      <sheetName val="Agregat_Halus_&amp;_Kasar"/>
      <sheetName val="Breakdown_Equipment"/>
      <sheetName val="Equipment_(2)"/>
      <sheetName val="S_CURVE"/>
      <sheetName val="RAB_(OK)"/>
      <sheetName val="Prod_15-1-_Rekap_1"/>
      <sheetName val="Rekap_Biaya"/>
      <sheetName val="Cash_Flow"/>
      <sheetName val="harga_dasar_T-M-A"/>
      <sheetName val="REF_ONLY"/>
      <sheetName val="dongia_(2)"/>
      <sheetName val="THPDMoi__(2)"/>
      <sheetName val="TONG_HOP_VL-NC"/>
      <sheetName val="TONGKE3p_"/>
      <sheetName val="TH_VL,_NC,_DDHT_Thanhphuoc"/>
      <sheetName val="DON_GIA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Input_Data"/>
      <sheetName val="Labor_Rate"/>
      <sheetName val="Job_Data"/>
      <sheetName val="DB_ET200(R__A)"/>
      <sheetName val="Mark_Up"/>
      <sheetName val="HSBU_ANA"/>
      <sheetName val="Harga_Bahan"/>
      <sheetName val="HSA_&amp;_PAB"/>
      <sheetName val="Harga_Upah_"/>
      <sheetName val="Upah_"/>
      <sheetName val="Bid_Summary"/>
      <sheetName val="HARGA_SATUAN"/>
      <sheetName val="anal_SNI"/>
      <sheetName val="bahan_SNI"/>
      <sheetName val="HS"/>
      <sheetName val="lkalibrasi BENENAIN"/>
      <sheetName val="terbilang"/>
      <sheetName val="chemcal"/>
      <sheetName val="Sat-Rap"/>
      <sheetName val="MAP"/>
      <sheetName val="PNT"/>
      <sheetName val="ｵﾝｰｵﾌ弁"/>
      <sheetName val="schtot"/>
      <sheetName val="RAB TOTAL"/>
      <sheetName val="BOQ-Indonesia"/>
      <sheetName val="Input"/>
      <sheetName val="PT."/>
      <sheetName val="Huruf"/>
      <sheetName val="Sal"/>
      <sheetName val="DAF.HRG"/>
      <sheetName val="B"/>
      <sheetName val="ANALISA railing"/>
      <sheetName val="Anal ALat"/>
      <sheetName val="DivVII"/>
      <sheetName val="Analisa Quarry"/>
      <sheetName val="5-Peralatan"/>
      <sheetName val="Bare_Summary2"/>
      <sheetName val="Memb_Schd2"/>
      <sheetName val="Perm__Test2"/>
      <sheetName val="Conn__Lib2"/>
      <sheetName val="Cash_Flow_bulanan2"/>
      <sheetName val="RAB_AR&amp;STR2"/>
      <sheetName val="THREE_PASS2"/>
      <sheetName val="vessel_weight2"/>
      <sheetName val="Kuantitas_&amp;_Harga1"/>
      <sheetName val="HARGA_MATERIAL2"/>
      <sheetName val="H_Satuan2"/>
      <sheetName val="Cover_Daf_22"/>
      <sheetName val="struktur_tdk_dipakai2"/>
      <sheetName val="DATA_PROYEK1"/>
      <sheetName val="B__PERSONIL1"/>
      <sheetName val="Lamp-4_Sat-Das1"/>
      <sheetName val="LAMA_(wilayah_4)1"/>
      <sheetName val="01A-_RAB2"/>
      <sheetName val="DATA_HARGA2"/>
      <sheetName val="BQ_STP_35_M3_A&amp;B2"/>
      <sheetName val="DETAIL_RAP2"/>
      <sheetName val="Week9-Feb____2"/>
      <sheetName val="rab_-_persiapan_&amp;_lantai-12"/>
      <sheetName val="MASTER_R12"/>
      <sheetName val="Galian_11"/>
      <sheetName val="Rekap_Addendum1"/>
      <sheetName val="TOTAL__1"/>
      <sheetName val="Man_Power1"/>
      <sheetName val="_schedule_AMD-2_Rev_III2"/>
      <sheetName val="GAGAL_PROD2"/>
      <sheetName val="F1c_DATA_ADM61"/>
      <sheetName val="AHS_Aspal1"/>
      <sheetName val="AHS_Marka1"/>
      <sheetName val="Analisa_lampu1"/>
      <sheetName val="Up_&amp;_bhn1"/>
      <sheetName val="4-Basic_Price1"/>
      <sheetName val="Scheme_Mob_1"/>
      <sheetName val="Analisa_Harga_Satuan1"/>
      <sheetName val="4_041"/>
      <sheetName val="ITEM_OF_WORK1"/>
      <sheetName val="Master_Edit"/>
      <sheetName val="Harga_Satuan_Bahan"/>
      <sheetName val="Agregat_Halus_&amp;_Kasar1"/>
      <sheetName val="Breakdown_Equipment1"/>
      <sheetName val="Equipment_(2)1"/>
      <sheetName val="S_CURVE1"/>
      <sheetName val="RAB_SEKRETARIAT_(1)"/>
      <sheetName val="BQ_Rev__01"/>
      <sheetName val="Daf_Pekerjaan1"/>
      <sheetName val="Mark_Up1"/>
      <sheetName val="SUM_ME1"/>
      <sheetName val="REF_ONLY1"/>
      <sheetName val="dongia_(2)1"/>
      <sheetName val="THPDMoi__(2)1"/>
      <sheetName val="TONG_HOP_VL-NC1"/>
      <sheetName val="TONGKE3p_1"/>
      <sheetName val="TH_VL,_NC,_DDHT_Thanhphuoc1"/>
      <sheetName val="DON_GIA1"/>
      <sheetName val="t-h_HA_THE1"/>
      <sheetName val="CHITIET_VL-NC-TT_-1p1"/>
      <sheetName val="TONG_HOP_VL-NC_TT1"/>
      <sheetName val="TH_XL1"/>
      <sheetName val="CHITIET_VL-NC1"/>
      <sheetName val="CHITIET_VL-NC-TT-3p1"/>
      <sheetName val="KPVC-BD_1"/>
      <sheetName val="Input_Data1"/>
      <sheetName val="HB_1"/>
      <sheetName val="RAB_(OK)1"/>
      <sheetName val="BOQ_(Diisi_dulu))"/>
      <sheetName val="Perhitungan_RAB"/>
      <sheetName val="kont_anak1"/>
      <sheetName val="Upah_1"/>
      <sheetName val="HSBU_ANA1"/>
      <sheetName val="Harga_Bahan1"/>
      <sheetName val="HSA_&amp;_PAB1"/>
      <sheetName val="Harga_Upah_1"/>
      <sheetName val="RAB_TOTAL"/>
      <sheetName val="BASIC_PRICE1"/>
      <sheetName val="Bid_Summary1"/>
      <sheetName val="HARGA_SATUAN1"/>
      <sheetName val="anal_SNI1"/>
      <sheetName val="bahan_SNI1"/>
      <sheetName val="Rekap_Biaya1"/>
      <sheetName val="ANALISA_railing"/>
      <sheetName val="Harga_Mat_"/>
      <sheetName val="Labor_Rate1"/>
      <sheetName val="Job_Data1"/>
      <sheetName val="DB_ET200(R__A)1"/>
      <sheetName val="Prod_15-1-_Rekap_11"/>
      <sheetName val="Cash_Flow1"/>
      <sheetName val="harga_dasar_T-M-A1"/>
      <sheetName val="Anal_ALat"/>
      <sheetName val="lkalibrasi_BENENAIN"/>
      <sheetName val="List_H_Bahan&amp;Upah"/>
      <sheetName val="A_HARSAT_ARS"/>
      <sheetName val="PT_"/>
      <sheetName val="DAF_HRG"/>
      <sheetName val="Analisa_Quarry"/>
      <sheetName val="RAB THP1"/>
      <sheetName val="FO"/>
      <sheetName val="RPP01-6"/>
      <sheetName val="REKAP.1"/>
      <sheetName val="UPAH DAN BAHAN"/>
      <sheetName val="rb-42M"/>
      <sheetName val="rcnpdp"/>
      <sheetName val="1. Rekap Utama"/>
      <sheetName val="CALK_LMA"/>
      <sheetName val="igp-03"/>
      <sheetName val="sdm"/>
      <sheetName val="bbt-1999"/>
      <sheetName val="RPP-6"/>
      <sheetName val="DB"/>
      <sheetName val="COA"/>
      <sheetName val="PROD01-1&amp;2"/>
      <sheetName val="PROD02"/>
      <sheetName val="PipTable"/>
      <sheetName val="Peralatan (2)"/>
      <sheetName val="AHS PL"/>
      <sheetName val="SPREAD SHEET"/>
      <sheetName val="REKAP TOTAL"/>
      <sheetName val="TE TS FA LAN MATV"/>
      <sheetName val="tr-28202"/>
      <sheetName val="CONSUMABLE"/>
      <sheetName val="TABEL BAJA"/>
      <sheetName val="jadw"/>
      <sheetName val="forecast_CF_Plan_REV_1_"/>
      <sheetName val="INPUT_DATAS"/>
      <sheetName val="vlookup_reference"/>
      <sheetName val="Adendum_Struktur_"/>
      <sheetName val="Addendum_Arsitektur_"/>
      <sheetName val="Addensum_ME_"/>
      <sheetName val="Addendum_Site_Development_"/>
      <sheetName val="besi_terbaru_"/>
      <sheetName val="bekisting_terbaru_"/>
      <sheetName val="beton_terbaru_"/>
      <sheetName val="Plafond_Lantai_1"/>
      <sheetName val="Plafond_lantai_2"/>
      <sheetName val="keramik_lantai_1"/>
      <sheetName val="keramik_lantai_2"/>
      <sheetName val="Plafond_1"/>
      <sheetName val="Plafond_2"/>
      <sheetName val="Summary_"/>
      <sheetName val="Work_Volume_Elec"/>
      <sheetName val="1_B"/>
      <sheetName val="SAP-KAB_&amp;_PAN-Buil"/>
      <sheetName val="BTB_2018"/>
      <sheetName val="Urai__Resap_pengikat"/>
      <sheetName val="Hrg_Sat"/>
      <sheetName val="Spec_ME"/>
      <sheetName val="NP_7"/>
      <sheetName val="Sales_Parameter"/>
      <sheetName val="work_shop"/>
      <sheetName val="( 05 ) UPAH&amp;BHN"/>
      <sheetName val="DATA WP"/>
      <sheetName val="Sheet4"/>
      <sheetName val="61004"/>
      <sheetName val="idx-03"/>
      <sheetName val="hrg uph+bhn"/>
      <sheetName val="HS_TRG"/>
      <sheetName val="kepmenaker150"/>
      <sheetName val="CF WORKSHEET"/>
      <sheetName val="IDX06"/>
      <sheetName val="FKT_PJK"/>
      <sheetName val="Har Sat"/>
      <sheetName val="I_KAMAR"/>
      <sheetName val="COMM"/>
      <sheetName val="FINAL"/>
      <sheetName val="Sumber Daya"/>
      <sheetName val="BOQ INTERN"/>
      <sheetName val="ANALYS EXTERN"/>
      <sheetName val="WELCOME"/>
      <sheetName val="BQ RESO"/>
      <sheetName val="REKAP INDIRECT"/>
      <sheetName val="ORGANIZATION"/>
      <sheetName val="MATRIX"/>
      <sheetName val="SUMMARY IN"/>
      <sheetName val="PROGRAM"/>
      <sheetName val="INDIRECT COST"/>
      <sheetName val="EBP-3"/>
      <sheetName val="EBP-1"/>
      <sheetName val="EBP-2"/>
      <sheetName val="EBP-4"/>
      <sheetName val="3"/>
      <sheetName val="umu"/>
      <sheetName val="2"/>
      <sheetName val="Ana-ALAT"/>
      <sheetName val="4"/>
      <sheetName val="DIV 6"/>
      <sheetName val="DIV 7"/>
      <sheetName val="DAF-3"/>
      <sheetName val="Daf 1"/>
      <sheetName val="keb-BHN"/>
      <sheetName val="POS 1"/>
      <sheetName val="POS 2"/>
      <sheetName val="PIPA REF"/>
      <sheetName val="BJLS"/>
      <sheetName val="Analis harga"/>
      <sheetName val="Spread"/>
      <sheetName val="Harga ALAT"/>
      <sheetName val="Daftar Harga Pekerjaan"/>
      <sheetName val="Upah Tenaga Kerja"/>
      <sheetName val="Bahan Upah"/>
      <sheetName val="Jembatan"/>
      <sheetName val="Div7"/>
      <sheetName val="Informasi"/>
      <sheetName val="Upah,Bah&amp;alat"/>
      <sheetName val="Rencana Anggaran Biaya"/>
      <sheetName val="G5c-G41"/>
      <sheetName val="Basic P"/>
      <sheetName val="An. Alat"/>
      <sheetName val="Analisa HS"/>
      <sheetName val="HPS PC"/>
      <sheetName val="b) Pengalaman Kerja"/>
      <sheetName val="NET Sum"/>
      <sheetName val="Twr_(15)"/>
      <sheetName val="REKAP_1"/>
      <sheetName val="ANALISA_SNI'13_"/>
      <sheetName val="MSTR 200416 PU COGS DIVBAR"/>
      <sheetName val="Inv_NAD"/>
      <sheetName val="Inv_RIAU"/>
      <sheetName val="STR - 2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B2" t="str">
            <v>RENCANA ANGGARAN BIAYA  (RAB)</v>
          </cell>
        </row>
      </sheetData>
      <sheetData sheetId="6">
        <row r="2">
          <cell r="B2" t="str">
            <v>RENCANA ANGGARAN BIAYA  (RAB)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/>
      <sheetData sheetId="380" refreshError="1"/>
      <sheetData sheetId="381" refreshError="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/>
      <sheetData sheetId="631" refreshError="1"/>
      <sheetData sheetId="632" refreshError="1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/>
      <sheetData sheetId="688"/>
      <sheetData sheetId="689"/>
      <sheetData sheetId="690"/>
      <sheetData sheetId="691"/>
      <sheetData sheetId="692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FMT"/>
    </sheetNames>
    <definedNames>
      <definedName name="AddPage"/>
      <definedName name="AddSheet"/>
    </defined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-PROP"/>
      <sheetName val="Analisa"/>
      <sheetName val="Rate"/>
      <sheetName val="HARGA MATERIAL"/>
      <sheetName val="AC"/>
      <sheetName val="S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ED44D-0F8B-42F9-861E-386ED9410915}">
  <sheetPr codeName="Sheet1"/>
  <dimension ref="A1:AV43"/>
  <sheetViews>
    <sheetView showGridLines="0" tabSelected="1" zoomScale="85" zoomScaleNormal="85" workbookViewId="0">
      <pane xSplit="5" ySplit="6" topLeftCell="Q7" activePane="bottomRight" state="frozen"/>
      <selection pane="topRight" activeCell="G1" sqref="G1"/>
      <selection pane="bottomLeft" activeCell="A7" sqref="A7"/>
      <selection pane="bottomRight" activeCell="AO22" sqref="AO22"/>
    </sheetView>
  </sheetViews>
  <sheetFormatPr defaultColWidth="9.33203125" defaultRowHeight="12.75" x14ac:dyDescent="0.2"/>
  <cols>
    <col min="1" max="1" width="12" style="9" customWidth="1"/>
    <col min="2" max="2" width="19" style="1" bestFit="1" customWidth="1"/>
    <col min="3" max="5" width="12" style="1" customWidth="1"/>
    <col min="6" max="8" width="13.33203125" style="1" customWidth="1"/>
    <col min="9" max="9" width="8" style="1" hidden="1" customWidth="1"/>
    <col min="10" max="11" width="8.1640625" style="1" hidden="1" customWidth="1"/>
    <col min="12" max="15" width="8.1640625" style="1" customWidth="1"/>
    <col min="16" max="16" width="8.1640625" style="1" hidden="1" customWidth="1"/>
    <col min="17" max="17" width="8.1640625" style="1" customWidth="1"/>
    <col min="18" max="18" width="8.83203125" style="1" customWidth="1"/>
    <col min="19" max="19" width="8.6640625" style="1" customWidth="1"/>
    <col min="20" max="22" width="8.83203125" style="1" customWidth="1"/>
    <col min="23" max="24" width="8.83203125" style="1" hidden="1" customWidth="1"/>
    <col min="25" max="27" width="8.83203125" style="1" customWidth="1"/>
    <col min="28" max="28" width="9" style="1" customWidth="1"/>
    <col min="29" max="29" width="8.83203125" style="1" customWidth="1"/>
    <col min="30" max="38" width="9" style="1" hidden="1" customWidth="1"/>
    <col min="39" max="39" width="8.83203125" style="1" hidden="1" customWidth="1"/>
    <col min="40" max="42" width="9.33203125" style="1"/>
    <col min="43" max="43" width="12.5" style="1" bestFit="1" customWidth="1"/>
    <col min="44" max="44" width="9.33203125" style="1"/>
    <col min="45" max="45" width="10.5" style="1" bestFit="1" customWidth="1"/>
    <col min="46" max="16384" width="9.33203125" style="1"/>
  </cols>
  <sheetData>
    <row r="1" spans="1:48" ht="24" thickBot="1" x14ac:dyDescent="0.25">
      <c r="A1" s="7"/>
      <c r="H1" s="1">
        <f>+COLUMN(H2)</f>
        <v>8</v>
      </c>
    </row>
    <row r="2" spans="1:48" ht="15.75" x14ac:dyDescent="0.25">
      <c r="A2" s="8"/>
      <c r="C2" s="2"/>
      <c r="AO2" s="89" t="s">
        <v>13</v>
      </c>
      <c r="AP2" s="90"/>
      <c r="AQ2" s="75">
        <v>44685</v>
      </c>
      <c r="AR2" s="75" t="s">
        <v>14</v>
      </c>
      <c r="AS2" s="76">
        <v>44688</v>
      </c>
      <c r="AT2" s="36"/>
      <c r="AU2" s="52"/>
      <c r="AV2" s="53"/>
    </row>
    <row r="3" spans="1:48" ht="15.75" x14ac:dyDescent="0.25">
      <c r="AO3" s="91" t="s">
        <v>15</v>
      </c>
      <c r="AP3" s="92"/>
      <c r="AQ3" s="39">
        <f>+AS2+7</f>
        <v>44695</v>
      </c>
      <c r="AR3" s="37"/>
      <c r="AS3" s="40"/>
      <c r="AT3" s="38"/>
      <c r="AU3" s="48"/>
      <c r="AV3" s="54"/>
    </row>
    <row r="4" spans="1:48" ht="15.75" x14ac:dyDescent="0.2">
      <c r="B4" s="10">
        <v>44773</v>
      </c>
      <c r="AO4" s="91" t="s">
        <v>16</v>
      </c>
      <c r="AP4" s="92"/>
      <c r="AQ4" s="55">
        <f>+AQ3+5</f>
        <v>44700</v>
      </c>
      <c r="AR4" s="38"/>
      <c r="AS4" s="40"/>
      <c r="AT4" s="38"/>
      <c r="AU4" s="48"/>
      <c r="AV4" s="54"/>
    </row>
    <row r="5" spans="1:48" ht="21.75" customHeight="1" x14ac:dyDescent="0.2">
      <c r="A5" s="84" t="s">
        <v>0</v>
      </c>
      <c r="B5" s="84" t="s">
        <v>1</v>
      </c>
      <c r="C5" s="84" t="s">
        <v>3</v>
      </c>
      <c r="D5" s="84" t="s">
        <v>4</v>
      </c>
      <c r="E5" s="84" t="s">
        <v>5</v>
      </c>
      <c r="F5" s="11" t="s">
        <v>6</v>
      </c>
      <c r="G5" s="87" t="s">
        <v>9</v>
      </c>
      <c r="H5" s="87" t="s">
        <v>10</v>
      </c>
      <c r="I5" s="5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O5" s="56"/>
      <c r="AP5" s="57"/>
      <c r="AQ5" s="57"/>
      <c r="AR5" s="57"/>
      <c r="AS5" s="57"/>
      <c r="AT5" s="57"/>
      <c r="AU5" s="57"/>
      <c r="AV5" s="58"/>
    </row>
    <row r="6" spans="1:48" ht="21.75" customHeight="1" x14ac:dyDescent="0.2">
      <c r="A6" s="85"/>
      <c r="B6" s="85"/>
      <c r="C6" s="85"/>
      <c r="D6" s="85"/>
      <c r="E6" s="85"/>
      <c r="F6" s="12" t="s">
        <v>11</v>
      </c>
      <c r="G6" s="88"/>
      <c r="H6" s="88"/>
      <c r="I6" s="86" t="s">
        <v>8</v>
      </c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O6" s="59" t="s">
        <v>17</v>
      </c>
      <c r="AP6" s="60" t="s">
        <v>1</v>
      </c>
      <c r="AQ6" s="61"/>
      <c r="AR6" s="61" t="s">
        <v>18</v>
      </c>
      <c r="AS6" s="61" t="s">
        <v>19</v>
      </c>
      <c r="AT6" s="61" t="s">
        <v>20</v>
      </c>
      <c r="AU6" s="61" t="s">
        <v>21</v>
      </c>
      <c r="AV6" s="62" t="s">
        <v>22</v>
      </c>
    </row>
    <row r="7" spans="1:48" s="13" customFormat="1" ht="13.5" thickBot="1" x14ac:dyDescent="0.25">
      <c r="A7" s="14"/>
      <c r="B7" s="15"/>
      <c r="C7" s="15"/>
      <c r="D7" s="15"/>
      <c r="E7" s="15"/>
      <c r="F7" s="15"/>
      <c r="G7" s="15"/>
      <c r="H7" s="15"/>
      <c r="I7" s="70">
        <v>44682</v>
      </c>
      <c r="J7" s="70">
        <v>44683</v>
      </c>
      <c r="K7" s="70">
        <v>44684</v>
      </c>
      <c r="L7" s="97">
        <v>44685</v>
      </c>
      <c r="M7" s="97">
        <v>44686</v>
      </c>
      <c r="N7" s="97">
        <v>44687</v>
      </c>
      <c r="O7" s="97">
        <v>44688</v>
      </c>
      <c r="P7" s="70">
        <v>44689</v>
      </c>
      <c r="Q7" s="70">
        <v>44690</v>
      </c>
      <c r="R7" s="70">
        <v>44691</v>
      </c>
      <c r="S7" s="70">
        <v>44692</v>
      </c>
      <c r="T7" s="70">
        <v>44693</v>
      </c>
      <c r="U7" s="70">
        <v>44694</v>
      </c>
      <c r="V7" s="70">
        <v>44695</v>
      </c>
      <c r="W7" s="70">
        <v>44696</v>
      </c>
      <c r="X7" s="70">
        <v>44697</v>
      </c>
      <c r="Y7" s="70">
        <v>44698</v>
      </c>
      <c r="Z7" s="70">
        <v>44699</v>
      </c>
      <c r="AA7" s="70">
        <v>44700</v>
      </c>
      <c r="AB7" s="70">
        <v>44701</v>
      </c>
      <c r="AC7" s="70">
        <v>44702</v>
      </c>
      <c r="AD7" s="70">
        <v>44703</v>
      </c>
      <c r="AE7" s="70">
        <v>44704</v>
      </c>
      <c r="AF7" s="70">
        <v>44705</v>
      </c>
      <c r="AG7" s="70">
        <v>44706</v>
      </c>
      <c r="AH7" s="70">
        <v>44707</v>
      </c>
      <c r="AI7" s="70">
        <v>44708</v>
      </c>
      <c r="AJ7" s="70">
        <v>44709</v>
      </c>
      <c r="AK7" s="70">
        <v>44710</v>
      </c>
      <c r="AL7" s="70">
        <v>44711</v>
      </c>
      <c r="AM7" s="70">
        <v>44712</v>
      </c>
      <c r="AO7" s="63">
        <v>1</v>
      </c>
      <c r="AP7" s="105" t="s">
        <v>7</v>
      </c>
      <c r="AQ7" s="106"/>
      <c r="AR7" s="106">
        <v>15</v>
      </c>
      <c r="AS7" s="107">
        <v>6000</v>
      </c>
      <c r="AT7" s="108"/>
      <c r="AU7" s="109">
        <v>20</v>
      </c>
      <c r="AV7" s="65"/>
    </row>
    <row r="8" spans="1:48" s="3" customFormat="1" x14ac:dyDescent="0.2">
      <c r="A8" s="16">
        <v>1</v>
      </c>
      <c r="B8" s="99" t="s">
        <v>7</v>
      </c>
      <c r="C8" s="102">
        <v>15</v>
      </c>
      <c r="D8" s="102">
        <v>6000</v>
      </c>
      <c r="E8" s="17"/>
      <c r="F8" s="19">
        <f>+SUMIFS($I8:AM8,$I$7:$AM$7,"&gt;="&amp;$I$7,$I$7:$AM$7,"&lt;="&amp;$B$4)</f>
        <v>20</v>
      </c>
      <c r="G8" s="18">
        <f>+IFERROR(INDEX($I$7:$AM$7,_xlfn.AGGREGATE(15,6,(1/(I8:AM8&lt;&gt;""))*(COLUMN($I$4:$AM$4)-$H$1),1)),"")</f>
        <v>44685</v>
      </c>
      <c r="H8" s="18">
        <f>+IFERROR(INDEX($I$7:$AM$7,_xlfn.AGGREGATE(14,6,(1/(I8:AM8&lt;&gt;""))*(COLUMN($I$4:$AM$4)-$H$1),1)),"")</f>
        <v>44688</v>
      </c>
      <c r="I8" s="17"/>
      <c r="J8" s="17"/>
      <c r="K8" s="20"/>
      <c r="L8" s="98">
        <v>5</v>
      </c>
      <c r="M8" s="99">
        <v>5</v>
      </c>
      <c r="N8" s="99">
        <v>5</v>
      </c>
      <c r="O8" s="99">
        <v>5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O8" s="63">
        <v>2</v>
      </c>
      <c r="AP8" s="105" t="s">
        <v>7</v>
      </c>
      <c r="AQ8" s="106"/>
      <c r="AR8" s="107">
        <v>20</v>
      </c>
      <c r="AS8" s="107">
        <v>6000</v>
      </c>
      <c r="AT8" s="108"/>
      <c r="AU8" s="109">
        <v>20</v>
      </c>
      <c r="AV8" s="65"/>
    </row>
    <row r="9" spans="1:48" s="3" customFormat="1" x14ac:dyDescent="0.2">
      <c r="A9" s="21"/>
      <c r="B9" s="22"/>
      <c r="C9" s="22"/>
      <c r="D9" s="22"/>
      <c r="E9" s="22"/>
      <c r="F9" s="23"/>
      <c r="G9" s="22"/>
      <c r="H9" s="22"/>
      <c r="I9" s="24"/>
      <c r="J9" s="24"/>
      <c r="K9" s="25"/>
      <c r="L9" s="26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O9" s="63">
        <v>3</v>
      </c>
      <c r="AP9" s="105" t="s">
        <v>7</v>
      </c>
      <c r="AQ9" s="106"/>
      <c r="AR9" s="107">
        <v>25</v>
      </c>
      <c r="AS9" s="107">
        <v>6000</v>
      </c>
      <c r="AT9" s="108"/>
      <c r="AU9" s="109">
        <v>12</v>
      </c>
      <c r="AV9" s="65"/>
    </row>
    <row r="10" spans="1:48" x14ac:dyDescent="0.2">
      <c r="A10" s="27">
        <f>+A8+1</f>
        <v>2</v>
      </c>
      <c r="B10" s="103" t="s">
        <v>7</v>
      </c>
      <c r="C10" s="104">
        <v>20</v>
      </c>
      <c r="D10" s="104">
        <v>6000</v>
      </c>
      <c r="E10" s="28"/>
      <c r="F10" s="31">
        <f>+SUMIFS($I10:AM10,$I$7:$AM$7,"&gt;="&amp;$I$7,$I$7:$AM$7,"&lt;="&amp;$B$4)</f>
        <v>29</v>
      </c>
      <c r="G10" s="30">
        <f>+IFERROR(INDEX($I$7:$AM$7,_xlfn.AGGREGATE(15,6,(1/(I10:AM10&lt;&gt;""))*(COLUMN($I$4:$AM$4)-$H$1),1)),"")</f>
        <v>44685</v>
      </c>
      <c r="H10" s="30">
        <f>+IFERROR(INDEX($I$7:$AM$7,_xlfn.AGGREGATE(14,6,(1/(I10:AM10&lt;&gt;""))*(COLUMN($I$4:$AM$4)-$H$1),1)),"")</f>
        <v>44692</v>
      </c>
      <c r="I10" s="32"/>
      <c r="J10" s="32"/>
      <c r="K10" s="33"/>
      <c r="L10" s="100">
        <v>5</v>
      </c>
      <c r="M10" s="101">
        <v>5</v>
      </c>
      <c r="N10" s="101">
        <v>5</v>
      </c>
      <c r="O10" s="101">
        <v>5</v>
      </c>
      <c r="P10" s="32"/>
      <c r="Q10" s="32">
        <v>3</v>
      </c>
      <c r="R10" s="32">
        <v>3</v>
      </c>
      <c r="S10" s="32">
        <v>3</v>
      </c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O10" s="63">
        <v>4</v>
      </c>
      <c r="AP10" s="77"/>
      <c r="AQ10" s="64"/>
      <c r="AR10" s="4"/>
      <c r="AS10" s="4"/>
      <c r="AT10" s="4"/>
      <c r="AU10" s="41"/>
      <c r="AV10" s="65"/>
    </row>
    <row r="11" spans="1:48" x14ac:dyDescent="0.2">
      <c r="A11" s="21"/>
      <c r="B11" s="22"/>
      <c r="C11" s="22"/>
      <c r="D11" s="22"/>
      <c r="E11" s="22"/>
      <c r="F11" s="23"/>
      <c r="G11" s="22"/>
      <c r="H11" s="22"/>
      <c r="I11" s="22"/>
      <c r="J11" s="22"/>
      <c r="K11" s="35"/>
      <c r="L11" s="26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O11" s="63">
        <v>5</v>
      </c>
      <c r="AP11" s="77"/>
      <c r="AQ11" s="64"/>
      <c r="AR11" s="4"/>
      <c r="AS11" s="4"/>
      <c r="AT11" s="4"/>
      <c r="AU11" s="41"/>
      <c r="AV11" s="65"/>
    </row>
    <row r="12" spans="1:48" x14ac:dyDescent="0.2">
      <c r="A12" s="27">
        <f t="shared" ref="A12" si="0">+A10+1</f>
        <v>3</v>
      </c>
      <c r="B12" s="104" t="s">
        <v>7</v>
      </c>
      <c r="C12" s="104">
        <v>25</v>
      </c>
      <c r="D12" s="104">
        <v>6000</v>
      </c>
      <c r="E12" s="29"/>
      <c r="F12" s="31">
        <f>+SUMIFS($I12:AM12,$I$7:$AM$7,"&gt;="&amp;$I$7,$I$7:$AM$7,"&lt;="&amp;$B$4)</f>
        <v>24</v>
      </c>
      <c r="G12" s="30">
        <f>+IFERROR(INDEX($I$7:$AM$7,_xlfn.AGGREGATE(15,6,(1/(I12:AM12&lt;&gt;""))*(COLUMN($I$4:$AM$4)-$H$1),1)),"")</f>
        <v>44685</v>
      </c>
      <c r="H12" s="30">
        <f>+IFERROR(INDEX($I$7:$AM$7,_xlfn.AGGREGATE(14,6,(1/(I12:AM12&lt;&gt;""))*(COLUMN($I$4:$AM$4)-$H$1),1)),"")</f>
        <v>44695</v>
      </c>
      <c r="I12" s="32"/>
      <c r="J12" s="32"/>
      <c r="K12" s="33"/>
      <c r="L12" s="100">
        <v>3</v>
      </c>
      <c r="M12" s="101">
        <v>3</v>
      </c>
      <c r="N12" s="101">
        <v>3</v>
      </c>
      <c r="O12" s="101"/>
      <c r="P12" s="32"/>
      <c r="Q12" s="32"/>
      <c r="R12" s="32"/>
      <c r="S12" s="32"/>
      <c r="T12" s="32">
        <v>5</v>
      </c>
      <c r="U12" s="32">
        <v>5</v>
      </c>
      <c r="V12" s="32">
        <v>5</v>
      </c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O12" s="63">
        <v>6</v>
      </c>
      <c r="AP12" s="77"/>
      <c r="AQ12" s="64"/>
      <c r="AR12" s="4"/>
      <c r="AS12" s="4"/>
      <c r="AT12" s="4"/>
      <c r="AU12" s="41"/>
      <c r="AV12" s="65"/>
    </row>
    <row r="13" spans="1:48" x14ac:dyDescent="0.2">
      <c r="A13" s="21"/>
      <c r="B13" s="22"/>
      <c r="C13" s="22"/>
      <c r="D13" s="22"/>
      <c r="E13" s="22"/>
      <c r="F13" s="23"/>
      <c r="G13" s="22"/>
      <c r="H13" s="22"/>
      <c r="I13" s="22"/>
      <c r="J13" s="22"/>
      <c r="K13" s="35"/>
      <c r="L13" s="26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O13" s="63">
        <v>7</v>
      </c>
      <c r="AP13" s="77"/>
      <c r="AQ13" s="64"/>
      <c r="AR13" s="4"/>
      <c r="AS13" s="4"/>
      <c r="AT13" s="4"/>
      <c r="AU13" s="41"/>
      <c r="AV13" s="65"/>
    </row>
    <row r="14" spans="1:48" x14ac:dyDescent="0.2">
      <c r="A14" s="27">
        <f t="shared" ref="A14" si="1">+A12+1</f>
        <v>4</v>
      </c>
      <c r="B14" s="29" t="s">
        <v>7</v>
      </c>
      <c r="C14" s="29">
        <v>32</v>
      </c>
      <c r="D14" s="29">
        <v>6000</v>
      </c>
      <c r="E14" s="29"/>
      <c r="F14" s="31">
        <f>+SUMIFS($I14:AM14,$I$7:$AM$7,"&gt;="&amp;$I$7,$I$7:$AM$7,"&lt;="&amp;$B$4)</f>
        <v>18</v>
      </c>
      <c r="G14" s="30">
        <f>+IFERROR(INDEX($I$7:$AM$7,_xlfn.AGGREGATE(15,6,(1/(I14:AM14&lt;&gt;""))*(COLUMN($I$4:$AM$4)-$H$1),1)),"")</f>
        <v>44698</v>
      </c>
      <c r="H14" s="30">
        <f>+IFERROR(INDEX($I$7:$AM$7,_xlfn.AGGREGATE(14,6,(1/(I14:AM14&lt;&gt;""))*(COLUMN($I$4:$AM$4)-$H$1),1)),"")</f>
        <v>44700</v>
      </c>
      <c r="I14" s="32"/>
      <c r="J14" s="32"/>
      <c r="K14" s="33"/>
      <c r="L14" s="34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>
        <v>6</v>
      </c>
      <c r="Z14" s="32">
        <v>6</v>
      </c>
      <c r="AA14" s="32">
        <v>6</v>
      </c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O14" s="63">
        <v>8</v>
      </c>
      <c r="AP14" s="77"/>
      <c r="AQ14" s="64"/>
      <c r="AR14" s="4"/>
      <c r="AS14" s="4"/>
      <c r="AT14" s="4"/>
      <c r="AU14" s="41"/>
      <c r="AV14" s="65"/>
    </row>
    <row r="15" spans="1:48" x14ac:dyDescent="0.2">
      <c r="A15" s="21"/>
      <c r="B15" s="22"/>
      <c r="C15" s="22"/>
      <c r="D15" s="22"/>
      <c r="E15" s="22"/>
      <c r="F15" s="23"/>
      <c r="G15" s="22"/>
      <c r="H15" s="22"/>
      <c r="I15" s="22"/>
      <c r="J15" s="22"/>
      <c r="K15" s="35"/>
      <c r="L15" s="26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O15" s="63">
        <v>9</v>
      </c>
      <c r="AP15" s="77"/>
      <c r="AQ15" s="64"/>
      <c r="AR15" s="4"/>
      <c r="AS15" s="4"/>
      <c r="AT15" s="4"/>
      <c r="AU15" s="41"/>
      <c r="AV15" s="65"/>
    </row>
    <row r="16" spans="1:48" x14ac:dyDescent="0.2">
      <c r="A16" s="27">
        <f t="shared" ref="A16" si="2">+A14+1</f>
        <v>5</v>
      </c>
      <c r="B16" s="29" t="s">
        <v>7</v>
      </c>
      <c r="C16" s="29">
        <v>40</v>
      </c>
      <c r="D16" s="29">
        <v>6000</v>
      </c>
      <c r="E16" s="29"/>
      <c r="F16" s="31">
        <f>+SUMIFS($I16:AM16,$I$7:$AM$7,"&gt;="&amp;$I$7,$I$7:$AM$7,"&lt;="&amp;$B$4)</f>
        <v>5</v>
      </c>
      <c r="G16" s="30">
        <f>+IFERROR(INDEX($I$7:$AM$7,_xlfn.AGGREGATE(15,6,(1/(I16:AM16&lt;&gt;""))*(COLUMN($I$4:$AM$4)-$H$1),1)),"")</f>
        <v>44701</v>
      </c>
      <c r="H16" s="30">
        <f>+IFERROR(INDEX($I$7:$AM$7,_xlfn.AGGREGATE(14,6,(1/(I16:AM16&lt;&gt;""))*(COLUMN($I$4:$AM$4)-$H$1),1)),"")</f>
        <v>44702</v>
      </c>
      <c r="I16" s="32"/>
      <c r="J16" s="32"/>
      <c r="K16" s="33"/>
      <c r="L16" s="34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>
        <v>2</v>
      </c>
      <c r="AC16" s="32">
        <v>3</v>
      </c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O16" s="63">
        <v>10</v>
      </c>
      <c r="AP16" s="77"/>
      <c r="AQ16" s="64"/>
      <c r="AR16" s="4"/>
      <c r="AS16" s="4"/>
      <c r="AT16" s="4"/>
      <c r="AU16" s="41"/>
      <c r="AV16" s="65"/>
    </row>
    <row r="17" spans="1:48" x14ac:dyDescent="0.2">
      <c r="A17" s="21"/>
      <c r="B17" s="22"/>
      <c r="C17" s="22"/>
      <c r="D17" s="22"/>
      <c r="E17" s="22"/>
      <c r="F17" s="23"/>
      <c r="G17" s="22"/>
      <c r="H17" s="22"/>
      <c r="I17" s="22"/>
      <c r="J17" s="22"/>
      <c r="K17" s="35"/>
      <c r="L17" s="26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O17" s="63">
        <v>11</v>
      </c>
      <c r="AP17" s="77" t="str">
        <f>IF(LEN($A17),INDEX(Production!$B$8:$H$42,$A17,1),"")</f>
        <v/>
      </c>
      <c r="AQ17" s="64"/>
      <c r="AR17" s="4" t="str">
        <f>IF(LEN($A17),INDEX(Production!$B$8:$H$42,$A17,2),"")</f>
        <v/>
      </c>
      <c r="AS17" s="4" t="str">
        <f>IF(LEN($A17),INDEX(Production!$B$8:$H$42,$A17,3),"")</f>
        <v/>
      </c>
      <c r="AT17" s="4"/>
      <c r="AU17" s="41" t="str">
        <f>IF(LEN($A17),INDEX(Production!$B$8:$H$42,$A17,5),"")</f>
        <v/>
      </c>
      <c r="AV17" s="65"/>
    </row>
    <row r="18" spans="1:48" x14ac:dyDescent="0.2">
      <c r="A18" s="27">
        <f t="shared" ref="A18" si="3">+A16+1</f>
        <v>6</v>
      </c>
      <c r="B18" s="29" t="s">
        <v>7</v>
      </c>
      <c r="C18" s="29">
        <v>50</v>
      </c>
      <c r="D18" s="29">
        <v>6000</v>
      </c>
      <c r="E18" s="29"/>
      <c r="F18" s="31">
        <f>+SUMIFS($I18:AM18,$I$7:$AM$7,"&gt;="&amp;$I$7,$I$7:$AM$7,"&lt;="&amp;$B$4)</f>
        <v>0</v>
      </c>
      <c r="G18" s="30" t="str">
        <f>+IFERROR(INDEX($I$7:$AM$7,_xlfn.AGGREGATE(15,6,(1/(I18:AM18&lt;&gt;""))*(COLUMN($I$4:$AM$4)-$H$1),1)),"")</f>
        <v/>
      </c>
      <c r="H18" s="30" t="str">
        <f>+IFERROR(INDEX($I$7:$AM$7,_xlfn.AGGREGATE(14,6,(1/(I18:AM18&lt;&gt;""))*(COLUMN($I$4:$AM$4)-$H$1),1)),"")</f>
        <v/>
      </c>
      <c r="I18" s="32"/>
      <c r="J18" s="32"/>
      <c r="K18" s="33"/>
      <c r="L18" s="34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</row>
    <row r="19" spans="1:48" x14ac:dyDescent="0.2">
      <c r="A19" s="21"/>
      <c r="B19" s="22"/>
      <c r="C19" s="22"/>
      <c r="D19" s="22"/>
      <c r="E19" s="22"/>
      <c r="F19" s="23"/>
      <c r="G19" s="22"/>
      <c r="H19" s="22"/>
      <c r="I19" s="22"/>
      <c r="J19" s="22"/>
      <c r="K19" s="35"/>
      <c r="L19" s="26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</row>
    <row r="20" spans="1:48" x14ac:dyDescent="0.2">
      <c r="A20" s="27">
        <f t="shared" ref="A20" si="4">+A18+1</f>
        <v>7</v>
      </c>
      <c r="B20" s="29" t="s">
        <v>7</v>
      </c>
      <c r="C20" s="29">
        <v>80</v>
      </c>
      <c r="D20" s="29">
        <v>6000</v>
      </c>
      <c r="E20" s="29"/>
      <c r="F20" s="31">
        <f>+SUMIFS($I20:AM20,$I$7:$AM$7,"&gt;="&amp;$I$7,$I$7:$AM$7,"&lt;="&amp;$B$4)</f>
        <v>0</v>
      </c>
      <c r="G20" s="30" t="str">
        <f>+IFERROR(INDEX($I$7:$AM$7,_xlfn.AGGREGATE(15,6,(1/(I20:AM20&lt;&gt;""))*(COLUMN($I$4:$AM$4)-$H$1),1)),"")</f>
        <v/>
      </c>
      <c r="H20" s="30" t="str">
        <f>+IFERROR(INDEX($I$7:$AM$7,_xlfn.AGGREGATE(14,6,(1/(I20:AM20&lt;&gt;""))*(COLUMN($I$4:$AM$4)-$H$1),1)),"")</f>
        <v/>
      </c>
      <c r="I20" s="32"/>
      <c r="J20" s="32"/>
      <c r="K20" s="33"/>
      <c r="L20" s="34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</row>
    <row r="21" spans="1:48" x14ac:dyDescent="0.2">
      <c r="A21" s="21"/>
      <c r="B21" s="22"/>
      <c r="C21" s="22"/>
      <c r="D21" s="22"/>
      <c r="E21" s="22"/>
      <c r="F21" s="23"/>
      <c r="G21" s="22"/>
      <c r="H21" s="22"/>
      <c r="I21" s="22"/>
      <c r="J21" s="22"/>
      <c r="K21" s="35"/>
      <c r="L21" s="26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</row>
    <row r="22" spans="1:48" x14ac:dyDescent="0.2">
      <c r="A22" s="27">
        <f t="shared" ref="A22" si="5">+A20+1</f>
        <v>8</v>
      </c>
      <c r="B22" s="29" t="s">
        <v>7</v>
      </c>
      <c r="C22" s="29">
        <v>100</v>
      </c>
      <c r="D22" s="29">
        <v>6000</v>
      </c>
      <c r="E22" s="29"/>
      <c r="F22" s="31">
        <f>+SUMIFS($I22:AM22,$I$7:$AM$7,"&gt;="&amp;$I$7,$I$7:$AM$7,"&lt;="&amp;$B$4)</f>
        <v>0</v>
      </c>
      <c r="G22" s="30" t="str">
        <f>+IFERROR(INDEX($I$7:$AM$7,_xlfn.AGGREGATE(15,6,(1/(I22:AM22&lt;&gt;""))*(COLUMN($I$4:$AM$4)-$H$1),1)),"")</f>
        <v/>
      </c>
      <c r="H22" s="30" t="str">
        <f>+IFERROR(INDEX($I$7:$AM$7,_xlfn.AGGREGATE(14,6,(1/(I22:AM22&lt;&gt;""))*(COLUMN($I$4:$AM$4)-$H$1),1)),"")</f>
        <v/>
      </c>
      <c r="I22" s="32"/>
      <c r="J22" s="32"/>
      <c r="K22" s="33"/>
      <c r="L22" s="34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</row>
    <row r="23" spans="1:48" x14ac:dyDescent="0.2">
      <c r="A23" s="21"/>
      <c r="B23" s="22"/>
      <c r="C23" s="22"/>
      <c r="D23" s="22"/>
      <c r="E23" s="22"/>
      <c r="F23" s="23"/>
      <c r="G23" s="22"/>
      <c r="H23" s="22"/>
      <c r="I23" s="22"/>
      <c r="J23" s="22"/>
      <c r="K23" s="35"/>
      <c r="L23" s="26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</row>
    <row r="24" spans="1:48" x14ac:dyDescent="0.2">
      <c r="A24" s="27">
        <f t="shared" ref="A24" si="6">+A22+1</f>
        <v>9</v>
      </c>
      <c r="B24" s="29" t="s">
        <v>7</v>
      </c>
      <c r="C24" s="29">
        <v>125</v>
      </c>
      <c r="D24" s="29">
        <v>6000</v>
      </c>
      <c r="E24" s="29"/>
      <c r="F24" s="31">
        <f>+SUMIFS($I24:AM24,$I$7:$AM$7,"&gt;="&amp;$I$7,$I$7:$AM$7,"&lt;="&amp;$B$4)</f>
        <v>15</v>
      </c>
      <c r="G24" s="30">
        <f>+IFERROR(INDEX($I$7:$AM$7,_xlfn.AGGREGATE(15,6,(1/(I24:AM24&lt;&gt;""))*(COLUMN($I$4:$AM$4)-$H$1),1)),"")</f>
        <v>44690</v>
      </c>
      <c r="H24" s="30">
        <f>+IFERROR(INDEX($I$7:$AM$7,_xlfn.AGGREGATE(14,6,(1/(I24:AM24&lt;&gt;""))*(COLUMN($I$4:$AM$4)-$H$1),1)),"")</f>
        <v>44692</v>
      </c>
      <c r="I24" s="32"/>
      <c r="J24" s="32"/>
      <c r="K24" s="33"/>
      <c r="L24" s="34"/>
      <c r="M24" s="32"/>
      <c r="N24" s="32"/>
      <c r="O24" s="32"/>
      <c r="P24" s="32"/>
      <c r="Q24" s="32">
        <v>5</v>
      </c>
      <c r="R24" s="32">
        <v>5</v>
      </c>
      <c r="S24" s="32">
        <v>5</v>
      </c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</row>
    <row r="25" spans="1:48" x14ac:dyDescent="0.2">
      <c r="A25" s="21"/>
      <c r="B25" s="22"/>
      <c r="C25" s="22"/>
      <c r="D25" s="22"/>
      <c r="E25" s="22"/>
      <c r="F25" s="23"/>
      <c r="G25" s="22"/>
      <c r="H25" s="22"/>
      <c r="I25" s="22"/>
      <c r="J25" s="22"/>
      <c r="K25" s="35"/>
      <c r="L25" s="26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</row>
    <row r="26" spans="1:48" x14ac:dyDescent="0.2">
      <c r="A26" s="27">
        <f t="shared" ref="A26" si="7">+A24+1</f>
        <v>10</v>
      </c>
      <c r="B26" s="29" t="s">
        <v>7</v>
      </c>
      <c r="C26" s="29">
        <v>150</v>
      </c>
      <c r="D26" s="29">
        <v>6000</v>
      </c>
      <c r="E26" s="29"/>
      <c r="F26" s="31">
        <f>+SUMIFS($I26:AM26,$I$7:$AM$7,"&gt;="&amp;$I$7,$I$7:$AM$7,"&lt;="&amp;$B$4)</f>
        <v>15</v>
      </c>
      <c r="G26" s="30">
        <f>+IFERROR(INDEX($I$7:$AM$7,_xlfn.AGGREGATE(15,6,(1/(I26:AM26&lt;&gt;""))*(COLUMN($I$4:$AM$4)-$H$1),1)),"")</f>
        <v>44693</v>
      </c>
      <c r="H26" s="30">
        <f>+IFERROR(INDEX($I$7:$AM$7,_xlfn.AGGREGATE(14,6,(1/(I26:AM26&lt;&gt;""))*(COLUMN($I$4:$AM$4)-$H$1),1)),"")</f>
        <v>44695</v>
      </c>
      <c r="I26" s="32"/>
      <c r="J26" s="32"/>
      <c r="K26" s="33"/>
      <c r="L26" s="34"/>
      <c r="M26" s="32"/>
      <c r="N26" s="32"/>
      <c r="O26" s="32"/>
      <c r="P26" s="32"/>
      <c r="Q26" s="32"/>
      <c r="R26" s="32"/>
      <c r="S26" s="32"/>
      <c r="T26" s="32">
        <v>5</v>
      </c>
      <c r="U26" s="32">
        <v>5</v>
      </c>
      <c r="V26" s="32">
        <v>5</v>
      </c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</row>
    <row r="27" spans="1:48" x14ac:dyDescent="0.2">
      <c r="A27" s="21"/>
      <c r="B27" s="22"/>
      <c r="C27" s="22"/>
      <c r="D27" s="22"/>
      <c r="E27" s="22"/>
      <c r="F27" s="23"/>
      <c r="G27" s="22"/>
      <c r="H27" s="22"/>
      <c r="I27" s="22"/>
      <c r="J27" s="22"/>
      <c r="K27" s="35"/>
      <c r="L27" s="26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</row>
    <row r="28" spans="1:48" x14ac:dyDescent="0.2">
      <c r="A28" s="27">
        <f t="shared" ref="A28" si="8">+A26+1</f>
        <v>11</v>
      </c>
      <c r="B28" s="29" t="s">
        <v>7</v>
      </c>
      <c r="C28" s="29">
        <v>200</v>
      </c>
      <c r="D28" s="29">
        <v>6000</v>
      </c>
      <c r="E28" s="29"/>
      <c r="F28" s="31">
        <f>+SUMIFS($I28:AM28,$I$7:$AM$7,"&gt;="&amp;$I$7,$I$7:$AM$7,"&lt;="&amp;$B$4)</f>
        <v>0</v>
      </c>
      <c r="G28" s="30" t="str">
        <f>+IFERROR(INDEX($I$7:$AM$7,_xlfn.AGGREGATE(15,6,(1/(I28:AM28&lt;&gt;""))*(COLUMN($I$4:$AM$4)-$H$1),1)),"")</f>
        <v/>
      </c>
      <c r="H28" s="30" t="str">
        <f>+IFERROR(INDEX($I$7:$AM$7,_xlfn.AGGREGATE(14,6,(1/(I28:AM28&lt;&gt;""))*(COLUMN($I$4:$AM$4)-$H$1),1)),"")</f>
        <v/>
      </c>
      <c r="I28" s="32"/>
      <c r="J28" s="32"/>
      <c r="K28" s="33"/>
      <c r="L28" s="34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</row>
    <row r="29" spans="1:48" x14ac:dyDescent="0.2">
      <c r="A29" s="21"/>
      <c r="B29" s="22"/>
      <c r="C29" s="22"/>
      <c r="D29" s="22"/>
      <c r="E29" s="22"/>
      <c r="F29" s="23"/>
      <c r="G29" s="22"/>
      <c r="H29" s="22"/>
      <c r="I29" s="22"/>
      <c r="J29" s="22"/>
      <c r="K29" s="35"/>
      <c r="L29" s="26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</row>
    <row r="30" spans="1:48" x14ac:dyDescent="0.2">
      <c r="A30" s="27">
        <f t="shared" ref="A30" si="9">+A28+1</f>
        <v>12</v>
      </c>
      <c r="B30" s="29" t="s">
        <v>7</v>
      </c>
      <c r="C30" s="29">
        <v>250</v>
      </c>
      <c r="D30" s="29">
        <v>6000</v>
      </c>
      <c r="E30" s="29"/>
      <c r="F30" s="31">
        <f>+SUMIFS($I30:AM30,$I$7:$AM$7,"&gt;="&amp;$I$7,$I$7:$AM$7,"&lt;="&amp;$B$4)</f>
        <v>0</v>
      </c>
      <c r="G30" s="30" t="str">
        <f>+IFERROR(INDEX($I$7:$AM$7,_xlfn.AGGREGATE(15,6,(1/(I30:AM30&lt;&gt;""))*(COLUMN($I$4:$AM$4)-$H$1),1)),"")</f>
        <v/>
      </c>
      <c r="H30" s="30" t="str">
        <f>+IFERROR(INDEX($I$7:$AM$7,_xlfn.AGGREGATE(14,6,(1/(I30:AM30&lt;&gt;""))*(COLUMN($I$4:$AM$4)-$H$1),1)),"")</f>
        <v/>
      </c>
      <c r="I30" s="32"/>
      <c r="J30" s="32"/>
      <c r="K30" s="33"/>
      <c r="L30" s="34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</row>
    <row r="31" spans="1:48" x14ac:dyDescent="0.2">
      <c r="A31" s="21"/>
      <c r="B31" s="22"/>
      <c r="C31" s="22"/>
      <c r="D31" s="22"/>
      <c r="E31" s="22"/>
      <c r="F31" s="23"/>
      <c r="G31" s="22"/>
      <c r="H31" s="22"/>
      <c r="I31" s="22"/>
      <c r="J31" s="22"/>
      <c r="K31" s="35"/>
      <c r="L31" s="26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</row>
    <row r="32" spans="1:48" x14ac:dyDescent="0.2">
      <c r="A32" s="27">
        <f t="shared" ref="A32" si="10">+A30+1</f>
        <v>13</v>
      </c>
      <c r="B32" s="29" t="s">
        <v>7</v>
      </c>
      <c r="C32" s="29">
        <v>300</v>
      </c>
      <c r="D32" s="29">
        <v>6000</v>
      </c>
      <c r="E32" s="29"/>
      <c r="F32" s="31">
        <f>+SUMIFS($I32:AM32,$I$7:$AM$7,"&gt;="&amp;$I$7,$I$7:$AM$7,"&lt;="&amp;$B$4)</f>
        <v>0</v>
      </c>
      <c r="G32" s="30" t="str">
        <f>+IFERROR(INDEX($I$7:$AM$7,_xlfn.AGGREGATE(15,6,(1/(I32:AM32&lt;&gt;""))*(COLUMN($I$4:$AM$4)-$H$1),1)),"")</f>
        <v/>
      </c>
      <c r="H32" s="30" t="str">
        <f>+IFERROR(INDEX($I$7:$AM$7,_xlfn.AGGREGATE(14,6,(1/(I32:AM32&lt;&gt;""))*(COLUMN($I$4:$AM$4)-$H$1),1)),"")</f>
        <v/>
      </c>
      <c r="I32" s="32"/>
      <c r="J32" s="32"/>
      <c r="K32" s="33"/>
      <c r="L32" s="34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</row>
    <row r="33" spans="1:39" x14ac:dyDescent="0.2">
      <c r="A33" s="21"/>
      <c r="B33" s="22"/>
      <c r="C33" s="22"/>
      <c r="D33" s="22"/>
      <c r="E33" s="22"/>
      <c r="F33" s="23"/>
      <c r="G33" s="22"/>
      <c r="H33" s="22"/>
      <c r="I33" s="22"/>
      <c r="J33" s="22"/>
      <c r="K33" s="35"/>
      <c r="L33" s="26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</row>
    <row r="34" spans="1:39" x14ac:dyDescent="0.2">
      <c r="A34" s="27">
        <f t="shared" ref="A34" si="11">+A32+1</f>
        <v>14</v>
      </c>
      <c r="B34" s="29" t="s">
        <v>7</v>
      </c>
      <c r="C34" s="29">
        <v>25</v>
      </c>
      <c r="D34" s="29">
        <v>4000</v>
      </c>
      <c r="E34" s="29"/>
      <c r="F34" s="31">
        <f>+SUMIFS($I34:AM34,$I$7:$AM$7,"&gt;="&amp;$I$7,$I$7:$AM$7,"&lt;="&amp;$B$4)</f>
        <v>0</v>
      </c>
      <c r="G34" s="30" t="str">
        <f>+IFERROR(INDEX($I$7:$AM$7,_xlfn.AGGREGATE(15,6,(1/(I34:AM34&lt;&gt;""))*(COLUMN($I$4:$AM$4)-$H$1),1)),"")</f>
        <v/>
      </c>
      <c r="H34" s="30" t="str">
        <f>+IFERROR(INDEX($I$7:$AM$7,_xlfn.AGGREGATE(14,6,(1/(I34:AM34&lt;&gt;""))*(COLUMN($I$4:$AM$4)-$H$1),1)),"")</f>
        <v/>
      </c>
      <c r="I34" s="32"/>
      <c r="J34" s="32"/>
      <c r="K34" s="33"/>
      <c r="L34" s="34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</row>
    <row r="35" spans="1:39" x14ac:dyDescent="0.2">
      <c r="A35" s="21"/>
      <c r="B35" s="22"/>
      <c r="C35" s="22"/>
      <c r="D35" s="22"/>
      <c r="E35" s="22"/>
      <c r="F35" s="23"/>
      <c r="G35" s="22"/>
      <c r="H35" s="22"/>
      <c r="I35" s="22"/>
      <c r="J35" s="22"/>
      <c r="K35" s="35"/>
      <c r="L35" s="26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</row>
    <row r="36" spans="1:39" x14ac:dyDescent="0.2">
      <c r="A36" s="27">
        <f t="shared" ref="A36" si="12">+A34+1</f>
        <v>15</v>
      </c>
      <c r="B36" s="29" t="s">
        <v>7</v>
      </c>
      <c r="C36" s="29">
        <v>40</v>
      </c>
      <c r="D36" s="29">
        <v>4000</v>
      </c>
      <c r="E36" s="29"/>
      <c r="F36" s="31">
        <f>+SUMIFS($I36:AM36,$I$7:$AM$7,"&gt;="&amp;$I$7,$I$7:$AM$7,"&lt;="&amp;$B$4)</f>
        <v>0</v>
      </c>
      <c r="G36" s="30" t="str">
        <f>+IFERROR(INDEX($I$7:$AM$7,_xlfn.AGGREGATE(15,6,(1/(I36:AM36&lt;&gt;""))*(COLUMN($I$4:$AM$4)-$H$1),1)),"")</f>
        <v/>
      </c>
      <c r="H36" s="30" t="str">
        <f>+IFERROR(INDEX($I$7:$AM$7,_xlfn.AGGREGATE(14,6,(1/(I36:AM36&lt;&gt;""))*(COLUMN($I$4:$AM$4)-$H$1),1)),"")</f>
        <v/>
      </c>
      <c r="I36" s="32"/>
      <c r="J36" s="32"/>
      <c r="K36" s="33"/>
      <c r="L36" s="34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</row>
    <row r="37" spans="1:39" x14ac:dyDescent="0.2">
      <c r="A37" s="21"/>
      <c r="B37" s="22"/>
      <c r="C37" s="22"/>
      <c r="D37" s="22"/>
      <c r="E37" s="22"/>
      <c r="F37" s="23"/>
      <c r="G37" s="22"/>
      <c r="H37" s="22"/>
      <c r="I37" s="22"/>
      <c r="J37" s="22"/>
      <c r="K37" s="35"/>
      <c r="L37" s="26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</row>
    <row r="38" spans="1:39" x14ac:dyDescent="0.2">
      <c r="A38" s="27">
        <f t="shared" ref="A38" si="13">+A36+1</f>
        <v>16</v>
      </c>
      <c r="B38" s="29" t="s">
        <v>7</v>
      </c>
      <c r="C38" s="29">
        <v>50</v>
      </c>
      <c r="D38" s="29">
        <v>4000</v>
      </c>
      <c r="E38" s="29"/>
      <c r="F38" s="31">
        <f>+SUMIFS($I38:AM38,$I$7:$AM$7,"&gt;="&amp;$I$7,$I$7:$AM$7,"&lt;="&amp;$B$4)</f>
        <v>0</v>
      </c>
      <c r="G38" s="30" t="str">
        <f>+IFERROR(INDEX($I$7:$AM$7,_xlfn.AGGREGATE(15,6,(1/(I38:AM38&lt;&gt;""))*(COLUMN($I$4:$AM$4)-$H$1),1)),"")</f>
        <v/>
      </c>
      <c r="H38" s="30" t="str">
        <f>+IFERROR(INDEX($I$7:$AM$7,_xlfn.AGGREGATE(14,6,(1/(I38:AM38&lt;&gt;""))*(COLUMN($I$4:$AM$4)-$H$1),1)),"")</f>
        <v/>
      </c>
      <c r="I38" s="32"/>
      <c r="J38" s="32"/>
      <c r="K38" s="33"/>
      <c r="L38" s="34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</row>
    <row r="39" spans="1:39" x14ac:dyDescent="0.2">
      <c r="A39" s="21"/>
      <c r="B39" s="22"/>
      <c r="C39" s="22"/>
      <c r="D39" s="22"/>
      <c r="E39" s="22"/>
      <c r="F39" s="23"/>
      <c r="G39" s="22"/>
      <c r="H39" s="22"/>
      <c r="I39" s="22"/>
      <c r="J39" s="22"/>
      <c r="K39" s="35"/>
      <c r="L39" s="26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</row>
    <row r="40" spans="1:39" x14ac:dyDescent="0.2">
      <c r="A40" s="27">
        <f t="shared" ref="A40" si="14">+A38+1</f>
        <v>17</v>
      </c>
      <c r="B40" s="29" t="s">
        <v>7</v>
      </c>
      <c r="C40" s="29">
        <v>100</v>
      </c>
      <c r="D40" s="29">
        <v>4000</v>
      </c>
      <c r="E40" s="29"/>
      <c r="F40" s="31">
        <f>+SUMIFS($I40:AM40,$I$7:$AM$7,"&gt;="&amp;$I$7,$I$7:$AM$7,"&lt;="&amp;$B$4)</f>
        <v>0</v>
      </c>
      <c r="G40" s="30" t="str">
        <f>+IFERROR(INDEX($I$7:$AM$7,_xlfn.AGGREGATE(15,6,(1/(I40:AM40&lt;&gt;""))*(COLUMN($I$4:$AM$4)-$H$1),1)),"")</f>
        <v/>
      </c>
      <c r="H40" s="30" t="str">
        <f>+IFERROR(INDEX($I$7:$AM$7,_xlfn.AGGREGATE(14,6,(1/(I40:AM40&lt;&gt;""))*(COLUMN($I$4:$AM$4)-$H$1),1)),"")</f>
        <v/>
      </c>
      <c r="I40" s="32"/>
      <c r="J40" s="32"/>
      <c r="K40" s="33"/>
      <c r="L40" s="34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</row>
    <row r="41" spans="1:39" x14ac:dyDescent="0.2">
      <c r="A41" s="21"/>
      <c r="B41" s="22"/>
      <c r="C41" s="22"/>
      <c r="D41" s="22"/>
      <c r="E41" s="22"/>
      <c r="F41" s="23"/>
      <c r="G41" s="22"/>
      <c r="H41" s="22"/>
      <c r="I41" s="22"/>
      <c r="J41" s="22"/>
      <c r="K41" s="35"/>
      <c r="L41" s="26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</row>
    <row r="42" spans="1:39" x14ac:dyDescent="0.2">
      <c r="A42" s="27">
        <f t="shared" ref="A42" si="15">+A40+1</f>
        <v>18</v>
      </c>
      <c r="B42" s="29" t="s">
        <v>7</v>
      </c>
      <c r="C42" s="29">
        <v>150</v>
      </c>
      <c r="D42" s="29">
        <v>4000</v>
      </c>
      <c r="E42" s="29"/>
      <c r="F42" s="31">
        <f>+SUMIFS($I42:AM42,$I$7:$AM$7,"&gt;="&amp;$I$7,$I$7:$AM$7,"&lt;="&amp;$B$4)</f>
        <v>0</v>
      </c>
      <c r="G42" s="30" t="str">
        <f>+IFERROR(INDEX($I$7:$AM$7,_xlfn.AGGREGATE(15,6,(1/(I42:AM42&lt;&gt;""))*(COLUMN($I$4:$AM$4)-$H$1),1)),"")</f>
        <v/>
      </c>
      <c r="H42" s="30" t="str">
        <f>+IFERROR(INDEX($I$7:$AM$7,_xlfn.AGGREGATE(14,6,(1/(I42:AM42&lt;&gt;""))*(COLUMN($I$4:$AM$4)-$H$1),1)),"")</f>
        <v/>
      </c>
      <c r="I42" s="32"/>
      <c r="J42" s="32"/>
      <c r="K42" s="33"/>
      <c r="L42" s="34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</row>
    <row r="43" spans="1:39" x14ac:dyDescent="0.2">
      <c r="A43" s="21"/>
      <c r="B43" s="22"/>
      <c r="C43" s="22"/>
      <c r="D43" s="22"/>
      <c r="E43" s="22"/>
      <c r="F43" s="23"/>
      <c r="G43" s="22"/>
      <c r="H43" s="22"/>
      <c r="I43" s="22"/>
      <c r="J43" s="22"/>
      <c r="K43" s="35"/>
      <c r="L43" s="26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</row>
  </sheetData>
  <sortState xmlns:xlrd2="http://schemas.microsoft.com/office/spreadsheetml/2017/richdata2" ref="A8:E43">
    <sortCondition ref="A8"/>
  </sortState>
  <mergeCells count="11">
    <mergeCell ref="AO2:AP2"/>
    <mergeCell ref="AO3:AP3"/>
    <mergeCell ref="AO4:AP4"/>
    <mergeCell ref="A5:A6"/>
    <mergeCell ref="B5:B6"/>
    <mergeCell ref="C5:C6"/>
    <mergeCell ref="D5:D6"/>
    <mergeCell ref="I6:AM6"/>
    <mergeCell ref="E5:E6"/>
    <mergeCell ref="G5:G6"/>
    <mergeCell ref="H5:H6"/>
  </mergeCells>
  <phoneticPr fontId="8" type="noConversion"/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062E2C3-9E19-420A-8BAB-EFBD5E4E8385}">
            <xm:f>NETWORKDAYS.INTL(I$7,I$7,11,Tanggal!$A$3:$A$190)=0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I7:AM43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22446-6DA1-49B3-A0F8-3ACF4B9E99FF}">
  <sheetPr codeName="Sheet2">
    <tabColor rgb="FFFF0000"/>
  </sheetPr>
  <dimension ref="A1:DM47"/>
  <sheetViews>
    <sheetView workbookViewId="0">
      <selection activeCell="B3" sqref="B3:I18"/>
    </sheetView>
  </sheetViews>
  <sheetFormatPr defaultRowHeight="12.75" x14ac:dyDescent="0.2"/>
  <cols>
    <col min="1" max="1" width="3.5" style="81" customWidth="1"/>
    <col min="2" max="2" width="5.6640625" style="48" customWidth="1"/>
    <col min="3" max="3" width="17.6640625" style="48" customWidth="1"/>
    <col min="4" max="4" width="13.1640625" style="48" bestFit="1" customWidth="1"/>
    <col min="5" max="5" width="9.33203125" style="48"/>
    <col min="6" max="6" width="12.6640625" style="48" bestFit="1" customWidth="1"/>
    <col min="7" max="7" width="10.6640625" style="48" customWidth="1"/>
    <col min="8" max="9" width="9.33203125" style="48"/>
    <col min="10" max="10" width="3.5" style="48" customWidth="1"/>
    <col min="11" max="11" width="5.6640625" style="48" customWidth="1"/>
    <col min="12" max="12" width="18.83203125" style="48" customWidth="1"/>
    <col min="13" max="13" width="13.1640625" style="48" bestFit="1" customWidth="1"/>
    <col min="14" max="14" width="9.33203125" style="48"/>
    <col min="15" max="15" width="12.6640625" style="48" bestFit="1" customWidth="1"/>
    <col min="16" max="16" width="10.6640625" style="48" customWidth="1"/>
    <col min="17" max="18" width="9.33203125" style="48"/>
    <col min="19" max="19" width="3.5" style="48" customWidth="1"/>
    <col min="20" max="20" width="5.6640625" style="48" customWidth="1"/>
    <col min="21" max="21" width="17.1640625" style="48" customWidth="1"/>
    <col min="22" max="22" width="13.1640625" style="48" bestFit="1" customWidth="1"/>
    <col min="23" max="23" width="9.33203125" style="48"/>
    <col min="24" max="24" width="12.6640625" style="48" bestFit="1" customWidth="1"/>
    <col min="25" max="25" width="10.6640625" style="48" customWidth="1"/>
    <col min="26" max="27" width="9.33203125" style="48"/>
    <col min="28" max="28" width="3.5" style="48" customWidth="1"/>
    <col min="29" max="29" width="5.6640625" style="48" customWidth="1"/>
    <col min="30" max="30" width="24.5" style="48" customWidth="1"/>
    <col min="31" max="31" width="13.1640625" style="48" bestFit="1" customWidth="1"/>
    <col min="32" max="32" width="9.33203125" style="48"/>
    <col min="33" max="33" width="12.6640625" style="48" bestFit="1" customWidth="1"/>
    <col min="34" max="34" width="10.6640625" style="48" customWidth="1"/>
    <col min="35" max="36" width="9.33203125" style="48"/>
    <col min="37" max="37" width="3.5" style="48" customWidth="1"/>
    <col min="38" max="38" width="5.6640625" style="48" customWidth="1"/>
    <col min="39" max="39" width="24.5" style="48" customWidth="1"/>
    <col min="40" max="40" width="13.1640625" style="48" bestFit="1" customWidth="1"/>
    <col min="41" max="41" width="9.33203125" style="48"/>
    <col min="42" max="42" width="12.6640625" style="48" bestFit="1" customWidth="1"/>
    <col min="43" max="43" width="10.6640625" style="48" customWidth="1"/>
    <col min="44" max="45" width="9.33203125" style="48"/>
    <col min="46" max="46" width="3.5" style="48" customWidth="1"/>
    <col min="47" max="47" width="5.6640625" style="48" customWidth="1"/>
    <col min="48" max="48" width="24.5" style="48" customWidth="1"/>
    <col min="49" max="49" width="13.1640625" style="48" bestFit="1" customWidth="1"/>
    <col min="50" max="50" width="9.33203125" style="48"/>
    <col min="51" max="51" width="12.6640625" style="48" bestFit="1" customWidth="1"/>
    <col min="52" max="52" width="10.6640625" style="48" customWidth="1"/>
    <col min="53" max="54" width="9.33203125" style="48"/>
    <col min="55" max="55" width="3.5" style="48" customWidth="1"/>
    <col min="56" max="56" width="5.6640625" style="48" customWidth="1"/>
    <col min="57" max="57" width="24.5" style="48" customWidth="1"/>
    <col min="58" max="58" width="13.1640625" style="48" bestFit="1" customWidth="1"/>
    <col min="59" max="59" width="9.33203125" style="48"/>
    <col min="60" max="60" width="12.6640625" style="48" bestFit="1" customWidth="1"/>
    <col min="61" max="61" width="10.6640625" style="48" customWidth="1"/>
    <col min="62" max="63" width="9.33203125" style="48"/>
    <col min="64" max="64" width="3.5" style="48" customWidth="1"/>
    <col min="65" max="65" width="5.6640625" style="48" customWidth="1"/>
    <col min="66" max="66" width="24.5" style="48" customWidth="1"/>
    <col min="67" max="67" width="13.1640625" style="48" bestFit="1" customWidth="1"/>
    <col min="68" max="68" width="9.33203125" style="48"/>
    <col min="69" max="69" width="12.6640625" style="48" bestFit="1" customWidth="1"/>
    <col min="70" max="70" width="10.6640625" style="48" customWidth="1"/>
    <col min="71" max="72" width="9.33203125" style="48"/>
    <col min="73" max="73" width="3.5" style="48" customWidth="1"/>
    <col min="74" max="74" width="5.6640625" style="48" customWidth="1"/>
    <col min="75" max="75" width="24.5" style="48" customWidth="1"/>
    <col min="76" max="76" width="13.1640625" style="48" bestFit="1" customWidth="1"/>
    <col min="77" max="77" width="9.33203125" style="48"/>
    <col min="78" max="78" width="12.6640625" style="48" bestFit="1" customWidth="1"/>
    <col min="79" max="79" width="10.6640625" style="48" customWidth="1"/>
    <col min="80" max="81" width="9.33203125" style="48"/>
    <col min="82" max="82" width="3.5" style="48" customWidth="1"/>
    <col min="83" max="83" width="5.6640625" style="48" customWidth="1"/>
    <col min="84" max="84" width="24.5" style="48" customWidth="1"/>
    <col min="85" max="85" width="13.1640625" style="48" bestFit="1" customWidth="1"/>
    <col min="86" max="86" width="9.33203125" style="48"/>
    <col min="87" max="87" width="12.6640625" style="48" bestFit="1" customWidth="1"/>
    <col min="88" max="88" width="10.6640625" style="48" customWidth="1"/>
    <col min="89" max="90" width="9.33203125" style="48"/>
    <col min="91" max="91" width="3.5" style="48" customWidth="1"/>
    <col min="92" max="92" width="5.6640625" style="48" customWidth="1"/>
    <col min="93" max="93" width="24.5" style="48" customWidth="1"/>
    <col min="94" max="94" width="13.1640625" style="48" bestFit="1" customWidth="1"/>
    <col min="95" max="95" width="9.33203125" style="48"/>
    <col min="96" max="96" width="12.6640625" style="48" bestFit="1" customWidth="1"/>
    <col min="97" max="97" width="10.6640625" style="48" customWidth="1"/>
    <col min="98" max="99" width="9.33203125" style="48"/>
    <col min="100" max="100" width="3.5" style="48" customWidth="1"/>
    <col min="101" max="101" width="5.6640625" style="48" customWidth="1"/>
    <col min="102" max="102" width="24.5" style="48" customWidth="1"/>
    <col min="103" max="103" width="13.1640625" style="48" bestFit="1" customWidth="1"/>
    <col min="104" max="104" width="9.33203125" style="48"/>
    <col min="105" max="105" width="12.6640625" style="48" bestFit="1" customWidth="1"/>
    <col min="106" max="106" width="10.6640625" style="48" customWidth="1"/>
    <col min="107" max="108" width="9.33203125" style="48"/>
    <col min="109" max="109" width="3.5" style="48" customWidth="1"/>
    <col min="110" max="110" width="5.6640625" style="48" customWidth="1"/>
    <col min="111" max="111" width="24.5" style="48" customWidth="1"/>
    <col min="112" max="112" width="13.1640625" style="48" bestFit="1" customWidth="1"/>
    <col min="113" max="113" width="9.33203125" style="48"/>
    <col min="114" max="114" width="12.6640625" style="48" bestFit="1" customWidth="1"/>
    <col min="115" max="115" width="10.6640625" style="48" customWidth="1"/>
    <col min="116" max="117" width="9.33203125" style="48"/>
  </cols>
  <sheetData>
    <row r="1" spans="1:117" ht="20.25" x14ac:dyDescent="0.3">
      <c r="B1" s="49" t="s">
        <v>12</v>
      </c>
      <c r="K1" s="49" t="s">
        <v>26</v>
      </c>
      <c r="T1" s="49" t="s">
        <v>27</v>
      </c>
      <c r="AC1" s="49" t="s">
        <v>28</v>
      </c>
      <c r="AL1" s="49" t="s">
        <v>29</v>
      </c>
      <c r="AU1" s="49" t="s">
        <v>30</v>
      </c>
      <c r="BD1" s="49" t="s">
        <v>31</v>
      </c>
      <c r="BM1" s="49" t="s">
        <v>32</v>
      </c>
      <c r="BV1" s="49" t="s">
        <v>33</v>
      </c>
      <c r="CE1" s="49" t="s">
        <v>34</v>
      </c>
      <c r="CN1" s="49" t="s">
        <v>35</v>
      </c>
      <c r="CW1" s="49" t="s">
        <v>36</v>
      </c>
      <c r="DF1" s="49" t="s">
        <v>37</v>
      </c>
    </row>
    <row r="2" spans="1:117" ht="13.5" thickBot="1" x14ac:dyDescent="0.25">
      <c r="A2" s="82"/>
      <c r="B2" s="50"/>
      <c r="C2" s="50"/>
      <c r="D2" s="51"/>
      <c r="E2" s="50"/>
      <c r="F2" s="50"/>
      <c r="G2" s="50"/>
      <c r="H2" s="50">
        <v>1</v>
      </c>
      <c r="I2" s="50"/>
      <c r="J2" s="50"/>
      <c r="K2" s="50"/>
      <c r="L2" s="50"/>
      <c r="M2" s="51"/>
      <c r="N2" s="50"/>
      <c r="O2" s="50"/>
      <c r="P2" s="50"/>
      <c r="Q2" s="50">
        <f>+H2+1</f>
        <v>2</v>
      </c>
      <c r="R2" s="50"/>
      <c r="S2" s="50"/>
      <c r="T2" s="50"/>
      <c r="U2" s="50"/>
      <c r="V2" s="51"/>
      <c r="W2" s="50"/>
      <c r="X2" s="50"/>
      <c r="Y2" s="50"/>
      <c r="Z2" s="50">
        <f>+Q2+1</f>
        <v>3</v>
      </c>
      <c r="AA2" s="50"/>
      <c r="AB2" s="50"/>
      <c r="AC2" s="50"/>
      <c r="AD2" s="50"/>
      <c r="AE2" s="51"/>
      <c r="AF2" s="50"/>
      <c r="AG2" s="50"/>
      <c r="AH2" s="50"/>
      <c r="AI2" s="50">
        <f>+Z2+1</f>
        <v>4</v>
      </c>
      <c r="AJ2" s="50"/>
      <c r="AK2" s="50"/>
      <c r="AL2" s="50"/>
      <c r="AM2" s="50"/>
      <c r="AN2" s="51"/>
      <c r="AO2" s="50"/>
      <c r="AP2" s="50"/>
      <c r="AQ2" s="50"/>
      <c r="AR2" s="50">
        <f>+AI2+1</f>
        <v>5</v>
      </c>
      <c r="AS2" s="50"/>
      <c r="AT2" s="50"/>
      <c r="AU2" s="50"/>
      <c r="AV2" s="50"/>
      <c r="AW2" s="51"/>
      <c r="AX2" s="50"/>
      <c r="AY2" s="50"/>
      <c r="AZ2" s="50"/>
      <c r="BA2" s="50">
        <f>+AR2+1</f>
        <v>6</v>
      </c>
      <c r="BB2" s="50"/>
      <c r="BC2" s="50"/>
      <c r="BD2" s="50"/>
      <c r="BE2" s="50"/>
      <c r="BF2" s="51"/>
      <c r="BG2" s="50"/>
      <c r="BH2" s="50"/>
      <c r="BI2" s="50"/>
      <c r="BJ2" s="50">
        <f>+BA2+1</f>
        <v>7</v>
      </c>
      <c r="BK2" s="50"/>
      <c r="BL2" s="50"/>
      <c r="BM2" s="50"/>
      <c r="BN2" s="50"/>
      <c r="BO2" s="51"/>
      <c r="BP2" s="50"/>
      <c r="BQ2" s="50"/>
      <c r="BR2" s="50"/>
      <c r="BS2" s="50">
        <f>+BJ2+1</f>
        <v>8</v>
      </c>
      <c r="BT2" s="50"/>
      <c r="BU2" s="50"/>
      <c r="BV2" s="50"/>
      <c r="BW2" s="50"/>
      <c r="BX2" s="51"/>
      <c r="BY2" s="50"/>
      <c r="BZ2" s="50"/>
      <c r="CA2" s="50"/>
      <c r="CB2" s="50">
        <f>+BS2+1</f>
        <v>9</v>
      </c>
      <c r="CC2" s="50"/>
      <c r="CD2" s="50"/>
      <c r="CE2" s="50"/>
      <c r="CF2" s="50"/>
      <c r="CG2" s="51"/>
      <c r="CH2" s="50"/>
      <c r="CI2" s="50"/>
      <c r="CJ2" s="50"/>
      <c r="CK2" s="50">
        <f>+CB2+1</f>
        <v>10</v>
      </c>
      <c r="CL2" s="50"/>
      <c r="CM2" s="50"/>
      <c r="CN2" s="50"/>
      <c r="CO2" s="50"/>
      <c r="CP2" s="51"/>
      <c r="CQ2" s="50"/>
      <c r="CR2" s="50"/>
      <c r="CS2" s="50"/>
      <c r="CT2" s="50">
        <f>+CK2+1</f>
        <v>11</v>
      </c>
      <c r="CU2" s="50"/>
      <c r="CV2" s="50"/>
      <c r="CW2" s="50"/>
      <c r="CX2" s="50"/>
      <c r="CY2" s="51"/>
      <c r="CZ2" s="50"/>
      <c r="DA2" s="50"/>
      <c r="DB2" s="50"/>
      <c r="DC2" s="50">
        <f>+CT2+1</f>
        <v>12</v>
      </c>
      <c r="DD2" s="50"/>
      <c r="DE2" s="50"/>
      <c r="DF2" s="50"/>
      <c r="DG2" s="50"/>
      <c r="DH2" s="51"/>
      <c r="DI2" s="50"/>
      <c r="DJ2" s="50"/>
      <c r="DK2" s="50"/>
      <c r="DL2" s="50">
        <f>+DC2+1</f>
        <v>13</v>
      </c>
      <c r="DM2" s="50"/>
    </row>
    <row r="3" spans="1:117" ht="15.75" x14ac:dyDescent="0.25">
      <c r="B3" s="89" t="s">
        <v>13</v>
      </c>
      <c r="C3" s="90"/>
      <c r="D3" s="74">
        <v>44685</v>
      </c>
      <c r="E3" s="75" t="s">
        <v>14</v>
      </c>
      <c r="F3" s="76">
        <v>44688</v>
      </c>
      <c r="G3" s="36"/>
      <c r="H3" s="52"/>
      <c r="I3" s="53"/>
      <c r="K3" s="89" t="s">
        <v>13</v>
      </c>
      <c r="L3" s="90"/>
      <c r="M3" s="74">
        <f>+F3+2</f>
        <v>44690</v>
      </c>
      <c r="N3" s="75" t="s">
        <v>14</v>
      </c>
      <c r="O3" s="76">
        <f>M3+5</f>
        <v>44695</v>
      </c>
      <c r="P3" s="36"/>
      <c r="Q3" s="52"/>
      <c r="R3" s="53"/>
      <c r="T3" s="89" t="s">
        <v>13</v>
      </c>
      <c r="U3" s="90"/>
      <c r="V3" s="74">
        <f>+O3+2</f>
        <v>44697</v>
      </c>
      <c r="W3" s="75" t="s">
        <v>14</v>
      </c>
      <c r="X3" s="76">
        <f>+V3+5</f>
        <v>44702</v>
      </c>
      <c r="Y3" s="36"/>
      <c r="Z3" s="52"/>
      <c r="AA3" s="53"/>
      <c r="AC3" s="89" t="s">
        <v>13</v>
      </c>
      <c r="AD3" s="90"/>
      <c r="AE3" s="39">
        <f>+X3+2</f>
        <v>44704</v>
      </c>
      <c r="AF3" s="42" t="s">
        <v>14</v>
      </c>
      <c r="AG3" s="47">
        <f>+AE3+5</f>
        <v>44709</v>
      </c>
      <c r="AH3" s="36"/>
      <c r="AI3" s="52"/>
      <c r="AJ3" s="53"/>
      <c r="AL3" s="89" t="s">
        <v>13</v>
      </c>
      <c r="AM3" s="90"/>
      <c r="AN3" s="39">
        <f>+AG3+2</f>
        <v>44711</v>
      </c>
      <c r="AO3" s="42" t="s">
        <v>14</v>
      </c>
      <c r="AP3" s="47">
        <f>+AN3+5</f>
        <v>44716</v>
      </c>
      <c r="AQ3" s="36"/>
      <c r="AR3" s="52"/>
      <c r="AS3" s="53"/>
      <c r="AU3" s="89" t="s">
        <v>13</v>
      </c>
      <c r="AV3" s="90"/>
      <c r="AW3" s="39">
        <f>+AP3+2</f>
        <v>44718</v>
      </c>
      <c r="AX3" s="42" t="s">
        <v>14</v>
      </c>
      <c r="AY3" s="47">
        <f>+AW3+5</f>
        <v>44723</v>
      </c>
      <c r="AZ3" s="36"/>
      <c r="BA3" s="52"/>
      <c r="BB3" s="53"/>
      <c r="BD3" s="89" t="s">
        <v>13</v>
      </c>
      <c r="BE3" s="90"/>
      <c r="BF3" s="39">
        <f>+AY3+2</f>
        <v>44725</v>
      </c>
      <c r="BG3" s="42" t="s">
        <v>14</v>
      </c>
      <c r="BH3" s="47">
        <f>+BF3+5</f>
        <v>44730</v>
      </c>
      <c r="BI3" s="36"/>
      <c r="BJ3" s="52"/>
      <c r="BK3" s="53"/>
      <c r="BM3" s="89" t="s">
        <v>13</v>
      </c>
      <c r="BN3" s="90"/>
      <c r="BO3" s="39">
        <f>+BH3+2</f>
        <v>44732</v>
      </c>
      <c r="BP3" s="42" t="s">
        <v>14</v>
      </c>
      <c r="BQ3" s="47">
        <f>+BO3+5</f>
        <v>44737</v>
      </c>
      <c r="BR3" s="36"/>
      <c r="BS3" s="52"/>
      <c r="BT3" s="53"/>
      <c r="BV3" s="89" t="s">
        <v>13</v>
      </c>
      <c r="BW3" s="90"/>
      <c r="BX3" s="39">
        <f>+BQ3+2</f>
        <v>44739</v>
      </c>
      <c r="BY3" s="42" t="s">
        <v>14</v>
      </c>
      <c r="BZ3" s="47">
        <f>+BX3+5</f>
        <v>44744</v>
      </c>
      <c r="CA3" s="36"/>
      <c r="CB3" s="52"/>
      <c r="CC3" s="53"/>
      <c r="CE3" s="89" t="s">
        <v>13</v>
      </c>
      <c r="CF3" s="90"/>
      <c r="CG3" s="39">
        <f>+BZ3+2</f>
        <v>44746</v>
      </c>
      <c r="CH3" s="42" t="s">
        <v>14</v>
      </c>
      <c r="CI3" s="47">
        <f>+CG3+5</f>
        <v>44751</v>
      </c>
      <c r="CJ3" s="36"/>
      <c r="CK3" s="52"/>
      <c r="CL3" s="53"/>
      <c r="CN3" s="89" t="s">
        <v>13</v>
      </c>
      <c r="CO3" s="90"/>
      <c r="CP3" s="39">
        <f>+CI3+2</f>
        <v>44753</v>
      </c>
      <c r="CQ3" s="42" t="s">
        <v>14</v>
      </c>
      <c r="CR3" s="47">
        <f>+CP3+5</f>
        <v>44758</v>
      </c>
      <c r="CS3" s="36"/>
      <c r="CT3" s="52"/>
      <c r="CU3" s="53"/>
      <c r="CW3" s="89" t="s">
        <v>13</v>
      </c>
      <c r="CX3" s="90"/>
      <c r="CY3" s="39">
        <f>+CR3+2</f>
        <v>44760</v>
      </c>
      <c r="CZ3" s="42" t="s">
        <v>14</v>
      </c>
      <c r="DA3" s="47">
        <f>+CY3+5</f>
        <v>44765</v>
      </c>
      <c r="DB3" s="36"/>
      <c r="DC3" s="52"/>
      <c r="DD3" s="53"/>
      <c r="DF3" s="89" t="s">
        <v>13</v>
      </c>
      <c r="DG3" s="90"/>
      <c r="DH3" s="39">
        <f>+DA3+2</f>
        <v>44767</v>
      </c>
      <c r="DI3" s="42" t="s">
        <v>14</v>
      </c>
      <c r="DJ3" s="47">
        <f>+DH3+5</f>
        <v>44772</v>
      </c>
      <c r="DK3" s="36"/>
      <c r="DL3" s="52"/>
      <c r="DM3" s="53"/>
    </row>
    <row r="4" spans="1:117" ht="15.75" x14ac:dyDescent="0.25">
      <c r="B4" s="91" t="s">
        <v>15</v>
      </c>
      <c r="C4" s="92"/>
      <c r="D4" s="39">
        <f>+F3+7</f>
        <v>44695</v>
      </c>
      <c r="E4" s="37"/>
      <c r="F4" s="40"/>
      <c r="G4" s="38"/>
      <c r="I4" s="54"/>
      <c r="K4" s="91" t="s">
        <v>15</v>
      </c>
      <c r="L4" s="92"/>
      <c r="M4" s="39">
        <f>+O3+7</f>
        <v>44702</v>
      </c>
      <c r="N4" s="37"/>
      <c r="O4" s="40"/>
      <c r="P4" s="38"/>
      <c r="R4" s="54"/>
      <c r="T4" s="91" t="s">
        <v>15</v>
      </c>
      <c r="U4" s="92"/>
      <c r="V4" s="39">
        <f>+X3+7</f>
        <v>44709</v>
      </c>
      <c r="W4" s="37"/>
      <c r="X4" s="40"/>
      <c r="Y4" s="38"/>
      <c r="AA4" s="54"/>
      <c r="AC4" s="91" t="s">
        <v>15</v>
      </c>
      <c r="AD4" s="92"/>
      <c r="AE4" s="39">
        <f>+AG3+7</f>
        <v>44716</v>
      </c>
      <c r="AF4" s="37"/>
      <c r="AG4" s="40"/>
      <c r="AH4" s="38"/>
      <c r="AJ4" s="54"/>
      <c r="AL4" s="91" t="s">
        <v>15</v>
      </c>
      <c r="AM4" s="92"/>
      <c r="AN4" s="39">
        <f>+AP3+7</f>
        <v>44723</v>
      </c>
      <c r="AO4" s="37"/>
      <c r="AP4" s="40"/>
      <c r="AQ4" s="38"/>
      <c r="AS4" s="54"/>
      <c r="AU4" s="91" t="s">
        <v>15</v>
      </c>
      <c r="AV4" s="92"/>
      <c r="AW4" s="39">
        <f>+AY3+7</f>
        <v>44730</v>
      </c>
      <c r="AX4" s="37"/>
      <c r="AY4" s="40"/>
      <c r="AZ4" s="38"/>
      <c r="BB4" s="54"/>
      <c r="BD4" s="91" t="s">
        <v>15</v>
      </c>
      <c r="BE4" s="92"/>
      <c r="BF4" s="39">
        <f>+BH3+7</f>
        <v>44737</v>
      </c>
      <c r="BG4" s="37"/>
      <c r="BH4" s="40"/>
      <c r="BI4" s="38"/>
      <c r="BK4" s="54"/>
      <c r="BM4" s="91" t="s">
        <v>15</v>
      </c>
      <c r="BN4" s="92"/>
      <c r="BO4" s="39">
        <f>+BQ3+7</f>
        <v>44744</v>
      </c>
      <c r="BP4" s="37"/>
      <c r="BQ4" s="40"/>
      <c r="BR4" s="38"/>
      <c r="BT4" s="54"/>
      <c r="BV4" s="91" t="s">
        <v>15</v>
      </c>
      <c r="BW4" s="92"/>
      <c r="BX4" s="39">
        <f>+BZ3+7</f>
        <v>44751</v>
      </c>
      <c r="BY4" s="37"/>
      <c r="BZ4" s="40"/>
      <c r="CA4" s="38"/>
      <c r="CC4" s="54"/>
      <c r="CE4" s="91" t="s">
        <v>15</v>
      </c>
      <c r="CF4" s="92"/>
      <c r="CG4" s="39">
        <f>+CI3+7</f>
        <v>44758</v>
      </c>
      <c r="CH4" s="37"/>
      <c r="CI4" s="40"/>
      <c r="CJ4" s="38"/>
      <c r="CL4" s="54"/>
      <c r="CN4" s="91" t="s">
        <v>15</v>
      </c>
      <c r="CO4" s="92"/>
      <c r="CP4" s="39">
        <f>+CR3+7</f>
        <v>44765</v>
      </c>
      <c r="CQ4" s="37"/>
      <c r="CR4" s="40"/>
      <c r="CS4" s="38"/>
      <c r="CU4" s="54"/>
      <c r="CW4" s="91" t="s">
        <v>15</v>
      </c>
      <c r="CX4" s="92"/>
      <c r="CY4" s="39">
        <f>+DA3+7</f>
        <v>44772</v>
      </c>
      <c r="CZ4" s="37"/>
      <c r="DA4" s="40"/>
      <c r="DB4" s="38"/>
      <c r="DD4" s="54"/>
      <c r="DF4" s="91" t="s">
        <v>15</v>
      </c>
      <c r="DG4" s="92"/>
      <c r="DH4" s="39">
        <f>+DJ3+7</f>
        <v>44779</v>
      </c>
      <c r="DI4" s="37"/>
      <c r="DJ4" s="40"/>
      <c r="DK4" s="38"/>
      <c r="DM4" s="54"/>
    </row>
    <row r="5" spans="1:117" ht="15.75" x14ac:dyDescent="0.2">
      <c r="B5" s="91" t="s">
        <v>16</v>
      </c>
      <c r="C5" s="92"/>
      <c r="D5" s="55">
        <f>+D4+5</f>
        <v>44700</v>
      </c>
      <c r="E5" s="38"/>
      <c r="F5" s="40"/>
      <c r="G5" s="38"/>
      <c r="I5" s="54"/>
      <c r="K5" s="91" t="s">
        <v>16</v>
      </c>
      <c r="L5" s="92"/>
      <c r="M5" s="55">
        <f>+M4+5</f>
        <v>44707</v>
      </c>
      <c r="N5" s="38"/>
      <c r="O5" s="40"/>
      <c r="P5" s="38"/>
      <c r="R5" s="54"/>
      <c r="T5" s="91" t="s">
        <v>16</v>
      </c>
      <c r="U5" s="92"/>
      <c r="V5" s="55">
        <f>+V4+5</f>
        <v>44714</v>
      </c>
      <c r="W5" s="38"/>
      <c r="X5" s="40"/>
      <c r="Y5" s="38"/>
      <c r="AA5" s="54"/>
      <c r="AC5" s="91" t="s">
        <v>16</v>
      </c>
      <c r="AD5" s="92"/>
      <c r="AE5" s="55">
        <f>+AE4+5</f>
        <v>44721</v>
      </c>
      <c r="AF5" s="38"/>
      <c r="AG5" s="40"/>
      <c r="AH5" s="38"/>
      <c r="AJ5" s="54"/>
      <c r="AL5" s="91" t="s">
        <v>16</v>
      </c>
      <c r="AM5" s="92"/>
      <c r="AN5" s="55">
        <f>+AN4+5</f>
        <v>44728</v>
      </c>
      <c r="AO5" s="38"/>
      <c r="AP5" s="40"/>
      <c r="AQ5" s="38"/>
      <c r="AS5" s="54"/>
      <c r="AU5" s="91" t="s">
        <v>16</v>
      </c>
      <c r="AV5" s="92"/>
      <c r="AW5" s="55">
        <f>+AW4+5</f>
        <v>44735</v>
      </c>
      <c r="AX5" s="38"/>
      <c r="AY5" s="40"/>
      <c r="AZ5" s="38"/>
      <c r="BB5" s="54"/>
      <c r="BD5" s="91" t="s">
        <v>16</v>
      </c>
      <c r="BE5" s="92"/>
      <c r="BF5" s="55">
        <f>+BF4+5</f>
        <v>44742</v>
      </c>
      <c r="BG5" s="38"/>
      <c r="BH5" s="40"/>
      <c r="BI5" s="38"/>
      <c r="BK5" s="54"/>
      <c r="BM5" s="91" t="s">
        <v>16</v>
      </c>
      <c r="BN5" s="92"/>
      <c r="BO5" s="55">
        <f>+BO4+5</f>
        <v>44749</v>
      </c>
      <c r="BP5" s="38"/>
      <c r="BQ5" s="40"/>
      <c r="BR5" s="38"/>
      <c r="BT5" s="54"/>
      <c r="BV5" s="91" t="s">
        <v>16</v>
      </c>
      <c r="BW5" s="92"/>
      <c r="BX5" s="55">
        <f>+BX4+5</f>
        <v>44756</v>
      </c>
      <c r="BY5" s="38"/>
      <c r="BZ5" s="40"/>
      <c r="CA5" s="38"/>
      <c r="CC5" s="54"/>
      <c r="CE5" s="91" t="s">
        <v>16</v>
      </c>
      <c r="CF5" s="92"/>
      <c r="CG5" s="55">
        <f>+CG4+5</f>
        <v>44763</v>
      </c>
      <c r="CH5" s="38"/>
      <c r="CI5" s="40"/>
      <c r="CJ5" s="38"/>
      <c r="CL5" s="54"/>
      <c r="CN5" s="91" t="s">
        <v>16</v>
      </c>
      <c r="CO5" s="92"/>
      <c r="CP5" s="55">
        <f>+CP4+5</f>
        <v>44770</v>
      </c>
      <c r="CQ5" s="38"/>
      <c r="CR5" s="40"/>
      <c r="CS5" s="38"/>
      <c r="CU5" s="54"/>
      <c r="CW5" s="91" t="s">
        <v>16</v>
      </c>
      <c r="CX5" s="92"/>
      <c r="CY5" s="55">
        <f>+CY4+5</f>
        <v>44777</v>
      </c>
      <c r="CZ5" s="38"/>
      <c r="DA5" s="40"/>
      <c r="DB5" s="38"/>
      <c r="DD5" s="54"/>
      <c r="DF5" s="91" t="s">
        <v>16</v>
      </c>
      <c r="DG5" s="92"/>
      <c r="DH5" s="55">
        <f>+DH4+5</f>
        <v>44784</v>
      </c>
      <c r="DI5" s="38"/>
      <c r="DJ5" s="40"/>
      <c r="DK5" s="38"/>
      <c r="DM5" s="54"/>
    </row>
    <row r="6" spans="1:117" x14ac:dyDescent="0.2">
      <c r="B6" s="56"/>
      <c r="C6" s="57"/>
      <c r="D6" s="57"/>
      <c r="E6" s="57"/>
      <c r="F6" s="57"/>
      <c r="G6" s="57"/>
      <c r="H6" s="57"/>
      <c r="I6" s="58"/>
      <c r="K6" s="56"/>
      <c r="L6" s="57"/>
      <c r="M6" s="57"/>
      <c r="N6" s="57"/>
      <c r="O6" s="57"/>
      <c r="P6" s="57"/>
      <c r="Q6" s="57"/>
      <c r="R6" s="58"/>
      <c r="T6" s="56"/>
      <c r="U6" s="57"/>
      <c r="V6" s="57"/>
      <c r="W6" s="57"/>
      <c r="X6" s="57"/>
      <c r="Y6" s="57"/>
      <c r="Z6" s="57"/>
      <c r="AA6" s="58"/>
      <c r="AC6" s="56"/>
      <c r="AD6" s="57"/>
      <c r="AE6" s="57"/>
      <c r="AF6" s="57"/>
      <c r="AG6" s="57"/>
      <c r="AH6" s="57"/>
      <c r="AI6" s="57"/>
      <c r="AJ6" s="58"/>
      <c r="AL6" s="56"/>
      <c r="AM6" s="57"/>
      <c r="AN6" s="57"/>
      <c r="AO6" s="57"/>
      <c r="AP6" s="57"/>
      <c r="AQ6" s="57"/>
      <c r="AR6" s="57"/>
      <c r="AS6" s="58"/>
      <c r="AU6" s="56"/>
      <c r="AV6" s="57"/>
      <c r="AW6" s="57"/>
      <c r="AX6" s="57"/>
      <c r="AY6" s="57"/>
      <c r="AZ6" s="57"/>
      <c r="BA6" s="57"/>
      <c r="BB6" s="58"/>
      <c r="BD6" s="56"/>
      <c r="BE6" s="57"/>
      <c r="BF6" s="57"/>
      <c r="BG6" s="57"/>
      <c r="BH6" s="57"/>
      <c r="BI6" s="57"/>
      <c r="BJ6" s="57"/>
      <c r="BK6" s="58"/>
      <c r="BM6" s="56"/>
      <c r="BN6" s="57"/>
      <c r="BO6" s="57"/>
      <c r="BP6" s="57"/>
      <c r="BQ6" s="57"/>
      <c r="BR6" s="57"/>
      <c r="BS6" s="57"/>
      <c r="BT6" s="58"/>
      <c r="BV6" s="56"/>
      <c r="BW6" s="57"/>
      <c r="BX6" s="57"/>
      <c r="BY6" s="57"/>
      <c r="BZ6" s="57"/>
      <c r="CA6" s="57"/>
      <c r="CB6" s="57"/>
      <c r="CC6" s="58"/>
      <c r="CE6" s="56"/>
      <c r="CF6" s="57"/>
      <c r="CG6" s="57"/>
      <c r="CH6" s="57"/>
      <c r="CI6" s="57"/>
      <c r="CJ6" s="57"/>
      <c r="CK6" s="57"/>
      <c r="CL6" s="58"/>
      <c r="CN6" s="56"/>
      <c r="CO6" s="57"/>
      <c r="CP6" s="57"/>
      <c r="CQ6" s="57"/>
      <c r="CR6" s="57"/>
      <c r="CS6" s="57"/>
      <c r="CT6" s="57"/>
      <c r="CU6" s="58"/>
      <c r="CW6" s="56"/>
      <c r="CX6" s="57"/>
      <c r="CY6" s="57"/>
      <c r="CZ6" s="57"/>
      <c r="DA6" s="57"/>
      <c r="DB6" s="57"/>
      <c r="DC6" s="57"/>
      <c r="DD6" s="58"/>
      <c r="DF6" s="56"/>
      <c r="DG6" s="57"/>
      <c r="DH6" s="57"/>
      <c r="DI6" s="57"/>
      <c r="DJ6" s="57"/>
      <c r="DK6" s="57"/>
      <c r="DL6" s="57"/>
      <c r="DM6" s="58"/>
    </row>
    <row r="7" spans="1:117" ht="25.5" x14ac:dyDescent="0.2">
      <c r="B7" s="59" t="s">
        <v>17</v>
      </c>
      <c r="C7" s="60" t="s">
        <v>1</v>
      </c>
      <c r="D7" s="61"/>
      <c r="E7" s="61" t="s">
        <v>18</v>
      </c>
      <c r="F7" s="61" t="s">
        <v>19</v>
      </c>
      <c r="G7" s="61" t="s">
        <v>20</v>
      </c>
      <c r="H7" s="61" t="s">
        <v>21</v>
      </c>
      <c r="I7" s="62" t="s">
        <v>22</v>
      </c>
      <c r="K7" s="59" t="s">
        <v>17</v>
      </c>
      <c r="L7" s="60" t="s">
        <v>1</v>
      </c>
      <c r="M7" s="61" t="s">
        <v>2</v>
      </c>
      <c r="N7" s="61" t="s">
        <v>18</v>
      </c>
      <c r="O7" s="61" t="s">
        <v>19</v>
      </c>
      <c r="P7" s="61" t="s">
        <v>20</v>
      </c>
      <c r="Q7" s="61" t="s">
        <v>21</v>
      </c>
      <c r="R7" s="62" t="s">
        <v>22</v>
      </c>
      <c r="T7" s="59" t="s">
        <v>17</v>
      </c>
      <c r="U7" s="60" t="s">
        <v>1</v>
      </c>
      <c r="V7" s="61" t="s">
        <v>2</v>
      </c>
      <c r="W7" s="61" t="s">
        <v>18</v>
      </c>
      <c r="X7" s="61" t="s">
        <v>19</v>
      </c>
      <c r="Y7" s="61" t="s">
        <v>20</v>
      </c>
      <c r="Z7" s="61" t="s">
        <v>21</v>
      </c>
      <c r="AA7" s="62" t="s">
        <v>22</v>
      </c>
      <c r="AC7" s="59" t="s">
        <v>17</v>
      </c>
      <c r="AD7" s="60" t="s">
        <v>1</v>
      </c>
      <c r="AE7" s="61" t="s">
        <v>2</v>
      </c>
      <c r="AF7" s="61" t="s">
        <v>18</v>
      </c>
      <c r="AG7" s="61" t="s">
        <v>19</v>
      </c>
      <c r="AH7" s="61" t="s">
        <v>20</v>
      </c>
      <c r="AI7" s="61" t="s">
        <v>21</v>
      </c>
      <c r="AJ7" s="62" t="s">
        <v>22</v>
      </c>
      <c r="AL7" s="59" t="s">
        <v>17</v>
      </c>
      <c r="AM7" s="60" t="s">
        <v>1</v>
      </c>
      <c r="AN7" s="61" t="s">
        <v>2</v>
      </c>
      <c r="AO7" s="61" t="s">
        <v>18</v>
      </c>
      <c r="AP7" s="61" t="s">
        <v>19</v>
      </c>
      <c r="AQ7" s="61" t="s">
        <v>20</v>
      </c>
      <c r="AR7" s="61" t="s">
        <v>21</v>
      </c>
      <c r="AS7" s="62" t="s">
        <v>22</v>
      </c>
      <c r="AU7" s="59" t="s">
        <v>17</v>
      </c>
      <c r="AV7" s="60" t="s">
        <v>1</v>
      </c>
      <c r="AW7" s="61" t="s">
        <v>2</v>
      </c>
      <c r="AX7" s="61" t="s">
        <v>18</v>
      </c>
      <c r="AY7" s="61" t="s">
        <v>19</v>
      </c>
      <c r="AZ7" s="61" t="s">
        <v>20</v>
      </c>
      <c r="BA7" s="61" t="s">
        <v>21</v>
      </c>
      <c r="BB7" s="62" t="s">
        <v>22</v>
      </c>
      <c r="BD7" s="59" t="s">
        <v>17</v>
      </c>
      <c r="BE7" s="60" t="s">
        <v>1</v>
      </c>
      <c r="BF7" s="61" t="s">
        <v>2</v>
      </c>
      <c r="BG7" s="61" t="s">
        <v>18</v>
      </c>
      <c r="BH7" s="61" t="s">
        <v>19</v>
      </c>
      <c r="BI7" s="61" t="s">
        <v>20</v>
      </c>
      <c r="BJ7" s="61" t="s">
        <v>21</v>
      </c>
      <c r="BK7" s="62" t="s">
        <v>22</v>
      </c>
      <c r="BM7" s="59" t="s">
        <v>17</v>
      </c>
      <c r="BN7" s="60" t="s">
        <v>1</v>
      </c>
      <c r="BO7" s="61" t="s">
        <v>2</v>
      </c>
      <c r="BP7" s="61" t="s">
        <v>18</v>
      </c>
      <c r="BQ7" s="61" t="s">
        <v>19</v>
      </c>
      <c r="BR7" s="61" t="s">
        <v>20</v>
      </c>
      <c r="BS7" s="61" t="s">
        <v>21</v>
      </c>
      <c r="BT7" s="62" t="s">
        <v>22</v>
      </c>
      <c r="BV7" s="59" t="s">
        <v>17</v>
      </c>
      <c r="BW7" s="60" t="s">
        <v>1</v>
      </c>
      <c r="BX7" s="61" t="s">
        <v>2</v>
      </c>
      <c r="BY7" s="61" t="s">
        <v>18</v>
      </c>
      <c r="BZ7" s="61" t="s">
        <v>19</v>
      </c>
      <c r="CA7" s="61" t="s">
        <v>20</v>
      </c>
      <c r="CB7" s="61" t="s">
        <v>21</v>
      </c>
      <c r="CC7" s="62" t="s">
        <v>22</v>
      </c>
      <c r="CE7" s="59" t="s">
        <v>17</v>
      </c>
      <c r="CF7" s="60" t="s">
        <v>1</v>
      </c>
      <c r="CG7" s="61" t="s">
        <v>2</v>
      </c>
      <c r="CH7" s="61" t="s">
        <v>18</v>
      </c>
      <c r="CI7" s="61" t="s">
        <v>19</v>
      </c>
      <c r="CJ7" s="61" t="s">
        <v>20</v>
      </c>
      <c r="CK7" s="61" t="s">
        <v>21</v>
      </c>
      <c r="CL7" s="62" t="s">
        <v>22</v>
      </c>
      <c r="CN7" s="59" t="s">
        <v>17</v>
      </c>
      <c r="CO7" s="60" t="s">
        <v>1</v>
      </c>
      <c r="CP7" s="61" t="s">
        <v>2</v>
      </c>
      <c r="CQ7" s="61" t="s">
        <v>18</v>
      </c>
      <c r="CR7" s="61" t="s">
        <v>19</v>
      </c>
      <c r="CS7" s="61" t="s">
        <v>20</v>
      </c>
      <c r="CT7" s="61" t="s">
        <v>21</v>
      </c>
      <c r="CU7" s="62" t="s">
        <v>22</v>
      </c>
      <c r="CW7" s="59" t="s">
        <v>17</v>
      </c>
      <c r="CX7" s="60" t="s">
        <v>1</v>
      </c>
      <c r="CY7" s="61" t="s">
        <v>2</v>
      </c>
      <c r="CZ7" s="61" t="s">
        <v>18</v>
      </c>
      <c r="DA7" s="61" t="s">
        <v>19</v>
      </c>
      <c r="DB7" s="61" t="s">
        <v>20</v>
      </c>
      <c r="DC7" s="61" t="s">
        <v>21</v>
      </c>
      <c r="DD7" s="62" t="s">
        <v>22</v>
      </c>
      <c r="DF7" s="59" t="s">
        <v>17</v>
      </c>
      <c r="DG7" s="60" t="s">
        <v>1</v>
      </c>
      <c r="DH7" s="61" t="s">
        <v>2</v>
      </c>
      <c r="DI7" s="61" t="s">
        <v>18</v>
      </c>
      <c r="DJ7" s="61" t="s">
        <v>19</v>
      </c>
      <c r="DK7" s="61" t="s">
        <v>20</v>
      </c>
      <c r="DL7" s="61" t="s">
        <v>21</v>
      </c>
      <c r="DM7" s="62" t="s">
        <v>22</v>
      </c>
    </row>
    <row r="8" spans="1:117" x14ac:dyDescent="0.2">
      <c r="A8" s="83">
        <f>IFERROR(_xlfn.AGGREGATE(15,7,(1/((Production!$G$8:$G$42=$D$3)*(Production!$H$8:$H$42=$F$3)))*(ROW($A$8:$A$42)-7),ROW($A1)),"")</f>
        <v>1</v>
      </c>
      <c r="B8" s="63">
        <v>1</v>
      </c>
      <c r="C8" s="77" t="str">
        <f>IF(LEN($A8),INDEX(Production!$B$8:$H$42,$A8,1),"")</f>
        <v>Pipe</v>
      </c>
      <c r="D8" s="64"/>
      <c r="E8" s="64">
        <f>IF(LEN($A8),INDEX(Production!$B$8:$H$42,$A8,2),"")</f>
        <v>15</v>
      </c>
      <c r="F8" s="4">
        <f>IF(LEN($A8),INDEX(Production!$B$8:$H$42,$A8,3),"")</f>
        <v>6000</v>
      </c>
      <c r="G8" s="4"/>
      <c r="H8" s="41">
        <f>IF(LEN($A8),INDEX(Production!$B$8:$H$42,$A8,5),"")</f>
        <v>20</v>
      </c>
      <c r="I8" s="65"/>
      <c r="J8" s="78" t="str">
        <f>IFERROR(_xlfn.AGGREGATE(15,7,(1/((Production!$G$8:$G$42=$M$3)*(Production!$H$8:$H$42=$O$3)))*(ROW($A$8:$A$42)-7),ROW($A1)),"")</f>
        <v/>
      </c>
      <c r="K8" s="63">
        <v>1</v>
      </c>
      <c r="L8" s="77" t="str">
        <f>IF(LEN($J8),INDEX(Production!$B$8:$H$42,$J8,1),"")</f>
        <v/>
      </c>
      <c r="M8" s="64"/>
      <c r="N8" s="79" t="str">
        <f>IF(LEN($J8),INDEX(Production!$B$8:$H$42,$J8,2),"")</f>
        <v/>
      </c>
      <c r="O8" s="79" t="str">
        <f>IF(LEN($J8),INDEX(Production!$B$8:$H$42,$J8,3),"")</f>
        <v/>
      </c>
      <c r="P8" s="4"/>
      <c r="Q8" s="79" t="str">
        <f>IF(LEN($J8),INDEX(Production!$B$8:$H$42,$J8,5),"")</f>
        <v/>
      </c>
      <c r="R8" s="65"/>
      <c r="T8" s="63">
        <v>1</v>
      </c>
      <c r="U8" s="64" t="s">
        <v>7</v>
      </c>
      <c r="V8" s="64"/>
      <c r="W8" s="64">
        <v>32</v>
      </c>
      <c r="X8" s="4">
        <v>6000</v>
      </c>
      <c r="Y8" s="4"/>
      <c r="Z8" s="4">
        <v>18</v>
      </c>
      <c r="AA8" s="65"/>
      <c r="AC8" s="63">
        <v>1</v>
      </c>
      <c r="AD8" s="64"/>
      <c r="AE8" s="64"/>
      <c r="AF8" s="4"/>
      <c r="AG8" s="4"/>
      <c r="AH8" s="4"/>
      <c r="AI8" s="41"/>
      <c r="AJ8" s="65"/>
      <c r="AL8" s="63">
        <v>1</v>
      </c>
      <c r="AM8" s="64"/>
      <c r="AN8" s="64"/>
      <c r="AO8" s="4"/>
      <c r="AP8" s="4"/>
      <c r="AQ8" s="4"/>
      <c r="AR8" s="41"/>
      <c r="AS8" s="65"/>
      <c r="AU8" s="63">
        <v>1</v>
      </c>
      <c r="AV8" s="64"/>
      <c r="AW8" s="64"/>
      <c r="AX8" s="4"/>
      <c r="AY8" s="4"/>
      <c r="AZ8" s="4"/>
      <c r="BA8" s="41"/>
      <c r="BB8" s="65"/>
      <c r="BD8" s="63">
        <v>1</v>
      </c>
      <c r="BE8" s="64"/>
      <c r="BF8" s="64"/>
      <c r="BG8" s="4"/>
      <c r="BH8" s="4"/>
      <c r="BI8" s="4"/>
      <c r="BJ8" s="41"/>
      <c r="BK8" s="65"/>
      <c r="BM8" s="63">
        <v>1</v>
      </c>
      <c r="BN8" s="64"/>
      <c r="BO8" s="64"/>
      <c r="BP8" s="4"/>
      <c r="BQ8" s="4"/>
      <c r="BR8" s="4"/>
      <c r="BS8" s="41"/>
      <c r="BT8" s="65"/>
      <c r="BV8" s="63">
        <v>1</v>
      </c>
      <c r="BW8" s="64"/>
      <c r="BX8" s="64"/>
      <c r="BY8" s="4"/>
      <c r="BZ8" s="4"/>
      <c r="CA8" s="4"/>
      <c r="CB8" s="41"/>
      <c r="CC8" s="65"/>
      <c r="CE8" s="63">
        <v>1</v>
      </c>
      <c r="CF8" s="64"/>
      <c r="CG8" s="64"/>
      <c r="CH8" s="4"/>
      <c r="CI8" s="4"/>
      <c r="CJ8" s="4"/>
      <c r="CK8" s="41"/>
      <c r="CL8" s="65"/>
      <c r="CN8" s="63">
        <v>1</v>
      </c>
      <c r="CO8" s="64"/>
      <c r="CP8" s="64"/>
      <c r="CQ8" s="4"/>
      <c r="CR8" s="4"/>
      <c r="CS8" s="4"/>
      <c r="CT8" s="41"/>
      <c r="CU8" s="65"/>
      <c r="CW8" s="63">
        <v>1</v>
      </c>
      <c r="CX8" s="64"/>
      <c r="CY8" s="64"/>
      <c r="CZ8" s="4"/>
      <c r="DA8" s="4"/>
      <c r="DB8" s="4"/>
      <c r="DC8" s="41"/>
      <c r="DD8" s="65"/>
      <c r="DF8" s="63">
        <v>1</v>
      </c>
      <c r="DG8" s="64"/>
      <c r="DH8" s="64"/>
      <c r="DI8" s="4"/>
      <c r="DJ8" s="4"/>
      <c r="DK8" s="4"/>
      <c r="DL8" s="41"/>
      <c r="DM8" s="65"/>
    </row>
    <row r="9" spans="1:117" x14ac:dyDescent="0.2">
      <c r="A9" s="83" t="str">
        <f>IFERROR(_xlfn.AGGREGATE(15,7,(1/((Production!$G$8:$G$42=$D$3)*(Production!$H$8:$H$42=$F$3)))*(ROW($A$8:$A$42)-7),ROW($A2)),"")</f>
        <v/>
      </c>
      <c r="B9" s="63">
        <v>2</v>
      </c>
      <c r="C9" s="77" t="str">
        <f>IF(LEN($A9),INDEX(Production!$B$8:$H$42,$A9,1),"")</f>
        <v/>
      </c>
      <c r="D9" s="64"/>
      <c r="E9" s="4" t="str">
        <f>IF(LEN($A9),INDEX(Production!$B$8:$H$42,$A9,2),"")</f>
        <v/>
      </c>
      <c r="F9" s="4" t="str">
        <f>IF(LEN($A9),INDEX(Production!$B$8:$H$42,$A9,3),"")</f>
        <v/>
      </c>
      <c r="G9" s="4"/>
      <c r="H9" s="41" t="str">
        <f>IF(LEN($A9),INDEX(Production!$B$8:$H$42,$A9,5),"")</f>
        <v/>
      </c>
      <c r="I9" s="65"/>
      <c r="J9" s="78" t="str">
        <f>IFERROR(_xlfn.AGGREGATE(15,7,(1/((Production!$G$8:$G$42=$M$3)*(Production!$H$8:$H$42=$O$3)))*(ROW($A$8:$A$42)-7),ROW($A2)),"")</f>
        <v/>
      </c>
      <c r="K9" s="63">
        <v>2</v>
      </c>
      <c r="L9" s="77" t="str">
        <f>IF(LEN($J9),INDEX(Production!$B$8:$H$42,$J9,1),"")</f>
        <v/>
      </c>
      <c r="M9" s="64"/>
      <c r="N9" s="80" t="str">
        <f>IF(LEN($J9),INDEX(Production!$B$8:$H$42,$J9,2),"")</f>
        <v/>
      </c>
      <c r="O9" s="80" t="str">
        <f>IF(LEN($J9),INDEX(Production!$B$8:$H$42,$J9,3),"")</f>
        <v/>
      </c>
      <c r="P9" s="4"/>
      <c r="Q9" s="80" t="str">
        <f>IF(LEN($J9),INDEX(Production!$B$8:$H$42,$J9,5),"")</f>
        <v/>
      </c>
      <c r="R9" s="65"/>
      <c r="T9" s="63">
        <v>2</v>
      </c>
      <c r="U9" s="64"/>
      <c r="V9" s="64"/>
      <c r="W9" s="4"/>
      <c r="X9" s="4"/>
      <c r="Y9" s="4"/>
      <c r="Z9" s="41"/>
      <c r="AA9" s="65"/>
      <c r="AC9" s="63">
        <v>2</v>
      </c>
      <c r="AD9" s="64"/>
      <c r="AE9" s="64"/>
      <c r="AF9" s="4"/>
      <c r="AG9" s="4"/>
      <c r="AH9" s="4"/>
      <c r="AI9" s="41"/>
      <c r="AJ9" s="65"/>
      <c r="AL9" s="63">
        <v>2</v>
      </c>
      <c r="AM9" s="64"/>
      <c r="AN9" s="64"/>
      <c r="AO9" s="4"/>
      <c r="AP9" s="4"/>
      <c r="AQ9" s="4"/>
      <c r="AR9" s="41"/>
      <c r="AS9" s="65"/>
      <c r="AU9" s="63">
        <v>2</v>
      </c>
      <c r="AV9" s="64"/>
      <c r="AW9" s="64"/>
      <c r="AX9" s="4"/>
      <c r="AY9" s="4"/>
      <c r="AZ9" s="4"/>
      <c r="BA9" s="41"/>
      <c r="BB9" s="65"/>
      <c r="BD9" s="63">
        <v>2</v>
      </c>
      <c r="BE9" s="64"/>
      <c r="BF9" s="64"/>
      <c r="BG9" s="4"/>
      <c r="BH9" s="4"/>
      <c r="BI9" s="4"/>
      <c r="BJ9" s="41"/>
      <c r="BK9" s="65"/>
      <c r="BM9" s="63">
        <v>2</v>
      </c>
      <c r="BN9" s="64"/>
      <c r="BO9" s="64"/>
      <c r="BP9" s="4"/>
      <c r="BQ9" s="4"/>
      <c r="BR9" s="4"/>
      <c r="BS9" s="41"/>
      <c r="BT9" s="65"/>
      <c r="BV9" s="63">
        <v>2</v>
      </c>
      <c r="BW9" s="64"/>
      <c r="BX9" s="64"/>
      <c r="BY9" s="4"/>
      <c r="BZ9" s="4"/>
      <c r="CA9" s="4"/>
      <c r="CB9" s="41"/>
      <c r="CC9" s="65"/>
      <c r="CE9" s="63">
        <v>2</v>
      </c>
      <c r="CF9" s="64"/>
      <c r="CG9" s="64"/>
      <c r="CH9" s="4"/>
      <c r="CI9" s="4"/>
      <c r="CJ9" s="4"/>
      <c r="CK9" s="41"/>
      <c r="CL9" s="65"/>
      <c r="CN9" s="63">
        <v>2</v>
      </c>
      <c r="CO9" s="64"/>
      <c r="CP9" s="64"/>
      <c r="CQ9" s="4"/>
      <c r="CR9" s="4"/>
      <c r="CS9" s="4"/>
      <c r="CT9" s="41"/>
      <c r="CU9" s="65"/>
      <c r="CW9" s="63">
        <v>2</v>
      </c>
      <c r="CX9" s="64"/>
      <c r="CY9" s="64"/>
      <c r="CZ9" s="4"/>
      <c r="DA9" s="4"/>
      <c r="DB9" s="4"/>
      <c r="DC9" s="41"/>
      <c r="DD9" s="65"/>
      <c r="DF9" s="63">
        <v>2</v>
      </c>
      <c r="DG9" s="64"/>
      <c r="DH9" s="64"/>
      <c r="DI9" s="4"/>
      <c r="DJ9" s="4"/>
      <c r="DK9" s="4"/>
      <c r="DL9" s="41"/>
      <c r="DM9" s="65"/>
    </row>
    <row r="10" spans="1:117" x14ac:dyDescent="0.2">
      <c r="A10" s="83" t="str">
        <f>IFERROR(_xlfn.AGGREGATE(15,7,(1/((Production!$G$8:$G$42=$D$3)*(Production!$H$8:$H$42=$F$3)))*(ROW($A$8:$A$42)-7),ROW($A3)),"")</f>
        <v/>
      </c>
      <c r="B10" s="63">
        <v>3</v>
      </c>
      <c r="C10" s="77" t="str">
        <f>IF(LEN($A10),INDEX(Production!$B$8:$H$42,$A10,1),"")</f>
        <v/>
      </c>
      <c r="D10" s="64"/>
      <c r="E10" s="4" t="str">
        <f>IF(LEN($A10),INDEX(Production!$B$8:$H$42,$A10,2),"")</f>
        <v/>
      </c>
      <c r="F10" s="4" t="str">
        <f>IF(LEN($A10),INDEX(Production!$B$8:$H$42,$A10,3),"")</f>
        <v/>
      </c>
      <c r="G10" s="4"/>
      <c r="H10" s="41" t="str">
        <f>IF(LEN($A10),INDEX(Production!$B$8:$H$42,$A10,5),"")</f>
        <v/>
      </c>
      <c r="I10" s="65"/>
      <c r="J10" s="78" t="str">
        <f>IFERROR(_xlfn.AGGREGATE(15,7,(1/((Production!$G$8:$G$42=$M$3)*(Production!$H$8:$H$42=$O$3)))*(ROW($A$8:$A$42)-7),ROW($A3)),"")</f>
        <v/>
      </c>
      <c r="K10" s="63">
        <v>3</v>
      </c>
      <c r="L10" s="77" t="str">
        <f>IF(LEN($J10),INDEX(Production!$B$8:$H$42,$J10,1),"")</f>
        <v/>
      </c>
      <c r="M10" s="64"/>
      <c r="N10" s="80" t="str">
        <f>IF(LEN($J10),INDEX(Production!$B$8:$H$42,$J10,2),"")</f>
        <v/>
      </c>
      <c r="O10" s="80" t="str">
        <f>IF(LEN($J10),INDEX(Production!$B$8:$H$42,$J10,3),"")</f>
        <v/>
      </c>
      <c r="P10" s="4"/>
      <c r="Q10" s="80" t="str">
        <f>IF(LEN($J10),INDEX(Production!$B$8:$H$42,$J10,5),"")</f>
        <v/>
      </c>
      <c r="R10" s="65"/>
      <c r="T10" s="63">
        <v>3</v>
      </c>
      <c r="U10" s="64"/>
      <c r="V10" s="64"/>
      <c r="W10" s="4"/>
      <c r="X10" s="4"/>
      <c r="Y10" s="4"/>
      <c r="Z10" s="41"/>
      <c r="AA10" s="65"/>
      <c r="AC10" s="63">
        <v>3</v>
      </c>
      <c r="AD10" s="64"/>
      <c r="AE10" s="64"/>
      <c r="AF10" s="4"/>
      <c r="AG10" s="4"/>
      <c r="AH10" s="4"/>
      <c r="AI10" s="41"/>
      <c r="AJ10" s="65"/>
      <c r="AL10" s="63">
        <v>3</v>
      </c>
      <c r="AM10" s="64"/>
      <c r="AN10" s="64"/>
      <c r="AO10" s="4"/>
      <c r="AP10" s="4"/>
      <c r="AQ10" s="4"/>
      <c r="AR10" s="41"/>
      <c r="AS10" s="65"/>
      <c r="AU10" s="63">
        <v>3</v>
      </c>
      <c r="AV10" s="64"/>
      <c r="AW10" s="64"/>
      <c r="AX10" s="4"/>
      <c r="AY10" s="4"/>
      <c r="AZ10" s="4"/>
      <c r="BA10" s="41"/>
      <c r="BB10" s="65"/>
      <c r="BD10" s="63">
        <v>3</v>
      </c>
      <c r="BE10" s="64"/>
      <c r="BF10" s="64"/>
      <c r="BG10" s="4"/>
      <c r="BH10" s="4"/>
      <c r="BI10" s="4"/>
      <c r="BJ10" s="41"/>
      <c r="BK10" s="65"/>
      <c r="BM10" s="63">
        <v>3</v>
      </c>
      <c r="BN10" s="64"/>
      <c r="BO10" s="64"/>
      <c r="BP10" s="4"/>
      <c r="BQ10" s="4"/>
      <c r="BR10" s="4"/>
      <c r="BS10" s="41"/>
      <c r="BT10" s="65"/>
      <c r="BV10" s="63">
        <v>3</v>
      </c>
      <c r="BW10" s="64"/>
      <c r="BX10" s="64"/>
      <c r="BY10" s="4"/>
      <c r="BZ10" s="4"/>
      <c r="CA10" s="4"/>
      <c r="CB10" s="41"/>
      <c r="CC10" s="65"/>
      <c r="CE10" s="63">
        <v>3</v>
      </c>
      <c r="CF10" s="64"/>
      <c r="CG10" s="64"/>
      <c r="CH10" s="4"/>
      <c r="CI10" s="4"/>
      <c r="CJ10" s="4"/>
      <c r="CK10" s="41"/>
      <c r="CL10" s="65"/>
      <c r="CN10" s="63">
        <v>3</v>
      </c>
      <c r="CO10" s="64"/>
      <c r="CP10" s="64"/>
      <c r="CQ10" s="4"/>
      <c r="CR10" s="4"/>
      <c r="CS10" s="4"/>
      <c r="CT10" s="41"/>
      <c r="CU10" s="65"/>
      <c r="CW10" s="63">
        <v>3</v>
      </c>
      <c r="CX10" s="64"/>
      <c r="CY10" s="64"/>
      <c r="CZ10" s="4"/>
      <c r="DA10" s="4"/>
      <c r="DB10" s="4"/>
      <c r="DC10" s="41"/>
      <c r="DD10" s="65"/>
      <c r="DF10" s="63">
        <v>3</v>
      </c>
      <c r="DG10" s="64"/>
      <c r="DH10" s="64"/>
      <c r="DI10" s="4"/>
      <c r="DJ10" s="4"/>
      <c r="DK10" s="4"/>
      <c r="DL10" s="41"/>
      <c r="DM10" s="65"/>
    </row>
    <row r="11" spans="1:117" x14ac:dyDescent="0.2">
      <c r="A11" s="83" t="str">
        <f>IFERROR(_xlfn.AGGREGATE(15,7,(1/((Production!$G$8:$G$42=$D$3)*(Production!$H$8:$H$42=$F$3)))*(ROW($A$8:$A$42)-7),ROW($A4)),"")</f>
        <v/>
      </c>
      <c r="B11" s="63">
        <v>4</v>
      </c>
      <c r="C11" s="77" t="str">
        <f>IF(LEN($A11),INDEX(Production!$B$8:$H$42,$A11,1),"")</f>
        <v/>
      </c>
      <c r="D11" s="64"/>
      <c r="E11" s="4" t="str">
        <f>IF(LEN($A11),INDEX(Production!$B$8:$H$42,$A11,2),"")</f>
        <v/>
      </c>
      <c r="F11" s="4" t="str">
        <f>IF(LEN($A11),INDEX(Production!$B$8:$H$42,$A11,3),"")</f>
        <v/>
      </c>
      <c r="G11" s="4"/>
      <c r="H11" s="41" t="str">
        <f>IF(LEN($A11),INDEX(Production!$B$8:$H$42,$A11,5),"")</f>
        <v/>
      </c>
      <c r="I11" s="65"/>
      <c r="J11" s="78" t="str">
        <f>IFERROR(_xlfn.AGGREGATE(15,7,(1/((Production!$G$8:$G$42=$M$3)*(Production!$H$8:$H$42=$O$3)))*(ROW($A$8:$A$42)-7),ROW($A4)),"")</f>
        <v/>
      </c>
      <c r="K11" s="63">
        <v>4</v>
      </c>
      <c r="L11" s="77" t="str">
        <f>IF(LEN($J11),INDEX(Production!$B$8:$H$42,$J11,1),"")</f>
        <v/>
      </c>
      <c r="M11" s="64"/>
      <c r="N11" s="80" t="str">
        <f>IF(LEN($J11),INDEX(Production!$B$8:$H$42,$J11,2),"")</f>
        <v/>
      </c>
      <c r="O11" s="80" t="str">
        <f>IF(LEN($J11),INDEX(Production!$B$8:$H$42,$J11,3),"")</f>
        <v/>
      </c>
      <c r="P11" s="4"/>
      <c r="Q11" s="80" t="str">
        <f>IF(LEN($J11),INDEX(Production!$B$8:$H$42,$J11,5),"")</f>
        <v/>
      </c>
      <c r="R11" s="65"/>
      <c r="T11" s="63">
        <v>4</v>
      </c>
      <c r="U11" s="64"/>
      <c r="V11" s="64"/>
      <c r="W11" s="4"/>
      <c r="X11" s="4"/>
      <c r="Y11" s="4"/>
      <c r="Z11" s="41"/>
      <c r="AA11" s="65"/>
      <c r="AC11" s="63">
        <v>4</v>
      </c>
      <c r="AD11" s="64"/>
      <c r="AE11" s="64"/>
      <c r="AF11" s="4"/>
      <c r="AG11" s="4"/>
      <c r="AH11" s="4"/>
      <c r="AI11" s="41"/>
      <c r="AJ11" s="65"/>
      <c r="AL11" s="63">
        <v>4</v>
      </c>
      <c r="AM11" s="64"/>
      <c r="AN11" s="64"/>
      <c r="AO11" s="4"/>
      <c r="AP11" s="4"/>
      <c r="AQ11" s="4"/>
      <c r="AR11" s="41"/>
      <c r="AS11" s="65"/>
      <c r="AU11" s="63">
        <v>4</v>
      </c>
      <c r="AV11" s="64"/>
      <c r="AW11" s="64"/>
      <c r="AX11" s="4"/>
      <c r="AY11" s="4"/>
      <c r="AZ11" s="4"/>
      <c r="BA11" s="41"/>
      <c r="BB11" s="65"/>
      <c r="BD11" s="63">
        <v>4</v>
      </c>
      <c r="BE11" s="64"/>
      <c r="BF11" s="64"/>
      <c r="BG11" s="4"/>
      <c r="BH11" s="4"/>
      <c r="BI11" s="4"/>
      <c r="BJ11" s="41"/>
      <c r="BK11" s="65"/>
      <c r="BM11" s="63">
        <v>4</v>
      </c>
      <c r="BN11" s="64"/>
      <c r="BO11" s="64"/>
      <c r="BP11" s="4"/>
      <c r="BQ11" s="4"/>
      <c r="BR11" s="4"/>
      <c r="BS11" s="41"/>
      <c r="BT11" s="65"/>
      <c r="BV11" s="63">
        <v>4</v>
      </c>
      <c r="BW11" s="64"/>
      <c r="BX11" s="64"/>
      <c r="BY11" s="4"/>
      <c r="BZ11" s="4"/>
      <c r="CA11" s="4"/>
      <c r="CB11" s="41"/>
      <c r="CC11" s="65"/>
      <c r="CE11" s="63">
        <v>4</v>
      </c>
      <c r="CF11" s="64"/>
      <c r="CG11" s="64"/>
      <c r="CH11" s="4"/>
      <c r="CI11" s="4"/>
      <c r="CJ11" s="4"/>
      <c r="CK11" s="41"/>
      <c r="CL11" s="65"/>
      <c r="CN11" s="63">
        <v>4</v>
      </c>
      <c r="CO11" s="64"/>
      <c r="CP11" s="64"/>
      <c r="CQ11" s="4"/>
      <c r="CR11" s="4"/>
      <c r="CS11" s="4"/>
      <c r="CT11" s="41"/>
      <c r="CU11" s="65"/>
      <c r="CW11" s="63">
        <v>4</v>
      </c>
      <c r="CX11" s="64"/>
      <c r="CY11" s="64"/>
      <c r="CZ11" s="4"/>
      <c r="DA11" s="4"/>
      <c r="DB11" s="4"/>
      <c r="DC11" s="41"/>
      <c r="DD11" s="65"/>
      <c r="DF11" s="63">
        <v>4</v>
      </c>
      <c r="DG11" s="64"/>
      <c r="DH11" s="64"/>
      <c r="DI11" s="4"/>
      <c r="DJ11" s="4"/>
      <c r="DK11" s="4"/>
      <c r="DL11" s="41"/>
      <c r="DM11" s="65"/>
    </row>
    <row r="12" spans="1:117" x14ac:dyDescent="0.2">
      <c r="A12" s="83" t="str">
        <f>IFERROR(_xlfn.AGGREGATE(15,7,(1/((Production!$G$8:$G$42=$D$3)*(Production!$H$8:$H$42=$F$3)))*(ROW($A$8:$A$42)-7),ROW($A5)),"")</f>
        <v/>
      </c>
      <c r="B12" s="63">
        <v>5</v>
      </c>
      <c r="C12" s="77" t="str">
        <f>IF(LEN($A12),INDEX(Production!$B$8:$H$42,$A12,1),"")</f>
        <v/>
      </c>
      <c r="D12" s="64"/>
      <c r="E12" s="4" t="str">
        <f>IF(LEN($A12),INDEX(Production!$B$8:$H$42,$A12,2),"")</f>
        <v/>
      </c>
      <c r="F12" s="4" t="str">
        <f>IF(LEN($A12),INDEX(Production!$B$8:$H$42,$A12,3),"")</f>
        <v/>
      </c>
      <c r="G12" s="4"/>
      <c r="H12" s="41" t="str">
        <f>IF(LEN($A12),INDEX(Production!$B$8:$H$42,$A12,5),"")</f>
        <v/>
      </c>
      <c r="I12" s="65"/>
      <c r="J12" s="78" t="str">
        <f>IFERROR(_xlfn.AGGREGATE(15,7,(1/((Production!$G$8:$G$42=$M$3)*(Production!$H$8:$H$42=$O$3)))*(ROW($A$8:$A$42)-7),ROW($A5)),"")</f>
        <v/>
      </c>
      <c r="K12" s="63">
        <v>5</v>
      </c>
      <c r="L12" s="77" t="str">
        <f>IF(LEN($J12),INDEX(Production!$B$8:$H$42,$J12,1),"")</f>
        <v/>
      </c>
      <c r="M12" s="64"/>
      <c r="N12" s="80" t="str">
        <f>IF(LEN($J12),INDEX(Production!$B$8:$H$42,$J12,2),"")</f>
        <v/>
      </c>
      <c r="O12" s="80" t="str">
        <f>IF(LEN($J12),INDEX(Production!$B$8:$H$42,$J12,3),"")</f>
        <v/>
      </c>
      <c r="P12" s="4"/>
      <c r="Q12" s="80" t="str">
        <f>IF(LEN($J12),INDEX(Production!$B$8:$H$42,$J12,5),"")</f>
        <v/>
      </c>
      <c r="R12" s="65"/>
      <c r="T12" s="63">
        <v>5</v>
      </c>
      <c r="U12" s="64"/>
      <c r="V12" s="64"/>
      <c r="W12" s="4"/>
      <c r="X12" s="4"/>
      <c r="Y12" s="4"/>
      <c r="Z12" s="41"/>
      <c r="AA12" s="65"/>
      <c r="AC12" s="63">
        <v>5</v>
      </c>
      <c r="AD12" s="64"/>
      <c r="AE12" s="64"/>
      <c r="AF12" s="4"/>
      <c r="AG12" s="4"/>
      <c r="AH12" s="4"/>
      <c r="AI12" s="41"/>
      <c r="AJ12" s="65"/>
      <c r="AL12" s="63">
        <v>5</v>
      </c>
      <c r="AM12" s="64"/>
      <c r="AN12" s="64"/>
      <c r="AO12" s="4"/>
      <c r="AP12" s="4"/>
      <c r="AQ12" s="4"/>
      <c r="AR12" s="41"/>
      <c r="AS12" s="65"/>
      <c r="AU12" s="63">
        <v>5</v>
      </c>
      <c r="AV12" s="64"/>
      <c r="AW12" s="64"/>
      <c r="AX12" s="4"/>
      <c r="AY12" s="4"/>
      <c r="AZ12" s="4"/>
      <c r="BA12" s="41"/>
      <c r="BB12" s="65"/>
      <c r="BD12" s="63">
        <v>5</v>
      </c>
      <c r="BE12" s="64"/>
      <c r="BF12" s="64"/>
      <c r="BG12" s="4"/>
      <c r="BH12" s="4"/>
      <c r="BI12" s="4"/>
      <c r="BJ12" s="41"/>
      <c r="BK12" s="65"/>
      <c r="BM12" s="63">
        <v>5</v>
      </c>
      <c r="BN12" s="64"/>
      <c r="BO12" s="64"/>
      <c r="BP12" s="4"/>
      <c r="BQ12" s="4"/>
      <c r="BR12" s="4"/>
      <c r="BS12" s="41"/>
      <c r="BT12" s="65"/>
      <c r="BV12" s="63">
        <v>5</v>
      </c>
      <c r="BW12" s="64"/>
      <c r="BX12" s="64"/>
      <c r="BY12" s="4"/>
      <c r="BZ12" s="4"/>
      <c r="CA12" s="4"/>
      <c r="CB12" s="41"/>
      <c r="CC12" s="65"/>
      <c r="CE12" s="63">
        <v>5</v>
      </c>
      <c r="CF12" s="64"/>
      <c r="CG12" s="64"/>
      <c r="CH12" s="4"/>
      <c r="CI12" s="4"/>
      <c r="CJ12" s="4"/>
      <c r="CK12" s="41"/>
      <c r="CL12" s="65"/>
      <c r="CN12" s="63">
        <v>5</v>
      </c>
      <c r="CO12" s="64"/>
      <c r="CP12" s="64"/>
      <c r="CQ12" s="4"/>
      <c r="CR12" s="4"/>
      <c r="CS12" s="4"/>
      <c r="CT12" s="41"/>
      <c r="CU12" s="65"/>
      <c r="CW12" s="63">
        <v>5</v>
      </c>
      <c r="CX12" s="64"/>
      <c r="CY12" s="64"/>
      <c r="CZ12" s="4"/>
      <c r="DA12" s="4"/>
      <c r="DB12" s="4"/>
      <c r="DC12" s="41"/>
      <c r="DD12" s="65"/>
      <c r="DF12" s="63">
        <v>5</v>
      </c>
      <c r="DG12" s="64"/>
      <c r="DH12" s="64"/>
      <c r="DI12" s="4"/>
      <c r="DJ12" s="4"/>
      <c r="DK12" s="4"/>
      <c r="DL12" s="41"/>
      <c r="DM12" s="65"/>
    </row>
    <row r="13" spans="1:117" x14ac:dyDescent="0.2">
      <c r="A13" s="83" t="str">
        <f>IFERROR(_xlfn.AGGREGATE(15,7,(1/((Production!$G$8:$G$42=$D$3)*(Production!$H$8:$H$42=$F$3)))*(ROW($A$8:$A$42)-7),ROW($A6)),"")</f>
        <v/>
      </c>
      <c r="B13" s="63">
        <v>6</v>
      </c>
      <c r="C13" s="77" t="str">
        <f>IF(LEN($A13),INDEX(Production!$B$8:$H$42,$A13,1),"")</f>
        <v/>
      </c>
      <c r="D13" s="64"/>
      <c r="E13" s="4" t="str">
        <f>IF(LEN($A13),INDEX(Production!$B$8:$H$42,$A13,2),"")</f>
        <v/>
      </c>
      <c r="F13" s="4" t="str">
        <f>IF(LEN($A13),INDEX(Production!$B$8:$H$42,$A13,3),"")</f>
        <v/>
      </c>
      <c r="G13" s="4"/>
      <c r="H13" s="41" t="str">
        <f>IF(LEN($A13),INDEX(Production!$B$8:$H$42,$A13,5),"")</f>
        <v/>
      </c>
      <c r="I13" s="65"/>
      <c r="J13" s="78" t="str">
        <f>IFERROR(_xlfn.AGGREGATE(15,7,(1/((Production!$G$8:$G$42=$M$3)*(Production!$H$8:$H$42=$O$3)))*(ROW($A$8:$A$42)-7),ROW($A6)),"")</f>
        <v/>
      </c>
      <c r="K13" s="63">
        <v>6</v>
      </c>
      <c r="L13" s="77" t="str">
        <f>IF(LEN($J13),INDEX(Production!$B$8:$H$42,$J13,1),"")</f>
        <v/>
      </c>
      <c r="M13" s="64"/>
      <c r="N13" s="80" t="str">
        <f>IF(LEN($J13),INDEX(Production!$B$8:$H$42,$J13,2),"")</f>
        <v/>
      </c>
      <c r="O13" s="80" t="str">
        <f>IF(LEN($J13),INDEX(Production!$B$8:$H$42,$J13,3),"")</f>
        <v/>
      </c>
      <c r="P13" s="4"/>
      <c r="Q13" s="80" t="str">
        <f>IF(LEN($J13),INDEX(Production!$B$8:$H$42,$J13,5),"")</f>
        <v/>
      </c>
      <c r="R13" s="65"/>
      <c r="T13" s="63">
        <v>6</v>
      </c>
      <c r="U13" s="64"/>
      <c r="V13" s="64"/>
      <c r="W13" s="4"/>
      <c r="X13" s="4"/>
      <c r="Y13" s="4"/>
      <c r="Z13" s="41"/>
      <c r="AA13" s="65"/>
      <c r="AC13" s="63">
        <v>6</v>
      </c>
      <c r="AD13" s="64"/>
      <c r="AE13" s="64"/>
      <c r="AF13" s="4"/>
      <c r="AG13" s="4"/>
      <c r="AH13" s="4"/>
      <c r="AI13" s="41"/>
      <c r="AJ13" s="65"/>
      <c r="AL13" s="63">
        <v>6</v>
      </c>
      <c r="AM13" s="64"/>
      <c r="AN13" s="64"/>
      <c r="AO13" s="4"/>
      <c r="AP13" s="4"/>
      <c r="AQ13" s="4"/>
      <c r="AR13" s="41"/>
      <c r="AS13" s="65"/>
      <c r="AU13" s="63">
        <v>6</v>
      </c>
      <c r="AV13" s="64"/>
      <c r="AW13" s="64"/>
      <c r="AX13" s="4"/>
      <c r="AY13" s="4"/>
      <c r="AZ13" s="4"/>
      <c r="BA13" s="41"/>
      <c r="BB13" s="65"/>
      <c r="BD13" s="63">
        <v>6</v>
      </c>
      <c r="BE13" s="64"/>
      <c r="BF13" s="64"/>
      <c r="BG13" s="4"/>
      <c r="BH13" s="4"/>
      <c r="BI13" s="4"/>
      <c r="BJ13" s="41"/>
      <c r="BK13" s="65"/>
      <c r="BM13" s="63">
        <v>6</v>
      </c>
      <c r="BN13" s="64"/>
      <c r="BO13" s="64"/>
      <c r="BP13" s="4"/>
      <c r="BQ13" s="4"/>
      <c r="BR13" s="4"/>
      <c r="BS13" s="41"/>
      <c r="BT13" s="65"/>
      <c r="BV13" s="63">
        <v>6</v>
      </c>
      <c r="BW13" s="64"/>
      <c r="BX13" s="64"/>
      <c r="BY13" s="4"/>
      <c r="BZ13" s="4"/>
      <c r="CA13" s="4"/>
      <c r="CB13" s="41"/>
      <c r="CC13" s="65"/>
      <c r="CE13" s="63">
        <v>6</v>
      </c>
      <c r="CF13" s="64"/>
      <c r="CG13" s="64"/>
      <c r="CH13" s="4"/>
      <c r="CI13" s="4"/>
      <c r="CJ13" s="4"/>
      <c r="CK13" s="41"/>
      <c r="CL13" s="65"/>
      <c r="CN13" s="63">
        <v>6</v>
      </c>
      <c r="CO13" s="64"/>
      <c r="CP13" s="64"/>
      <c r="CQ13" s="4"/>
      <c r="CR13" s="4"/>
      <c r="CS13" s="4"/>
      <c r="CT13" s="41"/>
      <c r="CU13" s="65"/>
      <c r="CW13" s="63">
        <v>6</v>
      </c>
      <c r="CX13" s="64"/>
      <c r="CY13" s="64"/>
      <c r="CZ13" s="4"/>
      <c r="DA13" s="4"/>
      <c r="DB13" s="4"/>
      <c r="DC13" s="41"/>
      <c r="DD13" s="65"/>
      <c r="DF13" s="63">
        <v>6</v>
      </c>
      <c r="DG13" s="64"/>
      <c r="DH13" s="64"/>
      <c r="DI13" s="4"/>
      <c r="DJ13" s="4"/>
      <c r="DK13" s="4"/>
      <c r="DL13" s="41"/>
      <c r="DM13" s="65"/>
    </row>
    <row r="14" spans="1:117" x14ac:dyDescent="0.2">
      <c r="A14" s="83" t="str">
        <f>IFERROR(_xlfn.AGGREGATE(15,7,(1/((Production!$G$8:$G$42=$D$3)*(Production!$H$8:$H$42=$F$3)))*(ROW($A$8:$A$42)-7),ROW($A7)),"")</f>
        <v/>
      </c>
      <c r="B14" s="63">
        <v>7</v>
      </c>
      <c r="C14" s="77" t="str">
        <f>IF(LEN($A14),INDEX(Production!$B$8:$H$42,$A14,1),"")</f>
        <v/>
      </c>
      <c r="D14" s="64"/>
      <c r="E14" s="4" t="str">
        <f>IF(LEN($A14),INDEX(Production!$B$8:$H$42,$A14,2),"")</f>
        <v/>
      </c>
      <c r="F14" s="4" t="str">
        <f>IF(LEN($A14),INDEX(Production!$B$8:$H$42,$A14,3),"")</f>
        <v/>
      </c>
      <c r="G14" s="4"/>
      <c r="H14" s="41" t="str">
        <f>IF(LEN($A14),INDEX(Production!$B$8:$H$42,$A14,5),"")</f>
        <v/>
      </c>
      <c r="I14" s="65"/>
      <c r="J14" s="78" t="str">
        <f>IFERROR(_xlfn.AGGREGATE(15,7,(1/((Production!$G$8:$G$42=$M$3)*(Production!$H$8:$H$42=$O$3)))*(ROW($A$8:$A$42)-7),ROW($A7)),"")</f>
        <v/>
      </c>
      <c r="K14" s="63">
        <v>7</v>
      </c>
      <c r="L14" s="77" t="str">
        <f>IF(LEN($J14),INDEX(Production!$B$8:$H$42,$J14,1),"")</f>
        <v/>
      </c>
      <c r="M14" s="64"/>
      <c r="N14" s="80" t="str">
        <f>IF(LEN($J14),INDEX(Production!$B$8:$H$42,$J14,2),"")</f>
        <v/>
      </c>
      <c r="O14" s="80" t="str">
        <f>IF(LEN($J14),INDEX(Production!$B$8:$H$42,$J14,3),"")</f>
        <v/>
      </c>
      <c r="P14" s="4"/>
      <c r="Q14" s="80" t="str">
        <f>IF(LEN($J14),INDEX(Production!$B$8:$H$42,$J14,5),"")</f>
        <v/>
      </c>
      <c r="R14" s="65"/>
      <c r="T14" s="63">
        <v>7</v>
      </c>
      <c r="U14" s="64"/>
      <c r="V14" s="64"/>
      <c r="W14" s="4"/>
      <c r="X14" s="4"/>
      <c r="Y14" s="4"/>
      <c r="Z14" s="41"/>
      <c r="AA14" s="65"/>
      <c r="AC14" s="63">
        <v>7</v>
      </c>
      <c r="AD14" s="64"/>
      <c r="AE14" s="64"/>
      <c r="AF14" s="4"/>
      <c r="AG14" s="4"/>
      <c r="AH14" s="4"/>
      <c r="AI14" s="41"/>
      <c r="AJ14" s="65"/>
      <c r="AL14" s="63">
        <v>7</v>
      </c>
      <c r="AM14" s="64"/>
      <c r="AN14" s="64"/>
      <c r="AO14" s="4"/>
      <c r="AP14" s="4"/>
      <c r="AQ14" s="4"/>
      <c r="AR14" s="41"/>
      <c r="AS14" s="65"/>
      <c r="AU14" s="63">
        <v>7</v>
      </c>
      <c r="AV14" s="64"/>
      <c r="AW14" s="64"/>
      <c r="AX14" s="4"/>
      <c r="AY14" s="4"/>
      <c r="AZ14" s="4"/>
      <c r="BA14" s="41"/>
      <c r="BB14" s="65"/>
      <c r="BD14" s="63">
        <v>7</v>
      </c>
      <c r="BE14" s="64"/>
      <c r="BF14" s="64"/>
      <c r="BG14" s="4"/>
      <c r="BH14" s="4"/>
      <c r="BI14" s="4"/>
      <c r="BJ14" s="41"/>
      <c r="BK14" s="65"/>
      <c r="BM14" s="63">
        <v>7</v>
      </c>
      <c r="BN14" s="64"/>
      <c r="BO14" s="64"/>
      <c r="BP14" s="4"/>
      <c r="BQ14" s="4"/>
      <c r="BR14" s="4"/>
      <c r="BS14" s="41"/>
      <c r="BT14" s="65"/>
      <c r="BV14" s="63">
        <v>7</v>
      </c>
      <c r="BW14" s="64"/>
      <c r="BX14" s="64"/>
      <c r="BY14" s="4"/>
      <c r="BZ14" s="4"/>
      <c r="CA14" s="4"/>
      <c r="CB14" s="41"/>
      <c r="CC14" s="65"/>
      <c r="CE14" s="63">
        <v>7</v>
      </c>
      <c r="CF14" s="64"/>
      <c r="CG14" s="64"/>
      <c r="CH14" s="4"/>
      <c r="CI14" s="4"/>
      <c r="CJ14" s="4"/>
      <c r="CK14" s="41"/>
      <c r="CL14" s="65"/>
      <c r="CN14" s="63">
        <v>7</v>
      </c>
      <c r="CO14" s="64"/>
      <c r="CP14" s="64"/>
      <c r="CQ14" s="4"/>
      <c r="CR14" s="4"/>
      <c r="CS14" s="4"/>
      <c r="CT14" s="41"/>
      <c r="CU14" s="65"/>
      <c r="CW14" s="63">
        <v>7</v>
      </c>
      <c r="CX14" s="64"/>
      <c r="CY14" s="64"/>
      <c r="CZ14" s="4"/>
      <c r="DA14" s="4"/>
      <c r="DB14" s="4"/>
      <c r="DC14" s="41"/>
      <c r="DD14" s="65"/>
      <c r="DF14" s="63">
        <v>7</v>
      </c>
      <c r="DG14" s="64"/>
      <c r="DH14" s="64"/>
      <c r="DI14" s="4"/>
      <c r="DJ14" s="4"/>
      <c r="DK14" s="4"/>
      <c r="DL14" s="41"/>
      <c r="DM14" s="65"/>
    </row>
    <row r="15" spans="1:117" x14ac:dyDescent="0.2">
      <c r="A15" s="83" t="str">
        <f>IFERROR(_xlfn.AGGREGATE(15,7,(1/((Production!$G$8:$G$42=$D$3)*(Production!$H$8:$H$42=$F$3)))*(ROW($A$8:$A$42)-7),ROW($A8)),"")</f>
        <v/>
      </c>
      <c r="B15" s="63">
        <v>8</v>
      </c>
      <c r="C15" s="77" t="str">
        <f>IF(LEN($A15),INDEX(Production!$B$8:$H$42,$A15,1),"")</f>
        <v/>
      </c>
      <c r="D15" s="64"/>
      <c r="E15" s="4" t="str">
        <f>IF(LEN($A15),INDEX(Production!$B$8:$H$42,$A15,2),"")</f>
        <v/>
      </c>
      <c r="F15" s="4" t="str">
        <f>IF(LEN($A15),INDEX(Production!$B$8:$H$42,$A15,3),"")</f>
        <v/>
      </c>
      <c r="G15" s="4"/>
      <c r="H15" s="41" t="str">
        <f>IF(LEN($A15),INDEX(Production!$B$8:$H$42,$A15,5),"")</f>
        <v/>
      </c>
      <c r="I15" s="65"/>
      <c r="J15" s="78" t="str">
        <f>IFERROR(_xlfn.AGGREGATE(15,7,(1/((Production!$G$8:$G$42=$M$3)*(Production!$H$8:$H$42=$O$3)))*(ROW($A$8:$A$42)-7),ROW($A8)),"")</f>
        <v/>
      </c>
      <c r="K15" s="63">
        <v>8</v>
      </c>
      <c r="L15" s="77" t="str">
        <f>IF(LEN($J15),INDEX(Production!$B$8:$H$42,$J15,1),"")</f>
        <v/>
      </c>
      <c r="M15" s="64"/>
      <c r="N15" s="80" t="str">
        <f>IF(LEN($J15),INDEX(Production!$B$8:$H$42,$J15,2),"")</f>
        <v/>
      </c>
      <c r="O15" s="80" t="str">
        <f>IF(LEN($J15),INDEX(Production!$B$8:$H$42,$J15,3),"")</f>
        <v/>
      </c>
      <c r="P15" s="4"/>
      <c r="Q15" s="80" t="str">
        <f>IF(LEN($J15),INDEX(Production!$B$8:$H$42,$J15,5),"")</f>
        <v/>
      </c>
      <c r="R15" s="65"/>
      <c r="T15" s="63">
        <v>8</v>
      </c>
      <c r="U15" s="64"/>
      <c r="V15" s="64"/>
      <c r="W15" s="4"/>
      <c r="X15" s="4"/>
      <c r="Y15" s="4"/>
      <c r="Z15" s="41"/>
      <c r="AA15" s="65"/>
      <c r="AC15" s="63">
        <v>8</v>
      </c>
      <c r="AD15" s="64"/>
      <c r="AE15" s="64"/>
      <c r="AF15" s="4"/>
      <c r="AG15" s="4"/>
      <c r="AH15" s="4"/>
      <c r="AI15" s="41"/>
      <c r="AJ15" s="65"/>
      <c r="AL15" s="63">
        <v>8</v>
      </c>
      <c r="AM15" s="64"/>
      <c r="AN15" s="64"/>
      <c r="AO15" s="4"/>
      <c r="AP15" s="4"/>
      <c r="AQ15" s="4"/>
      <c r="AR15" s="41"/>
      <c r="AS15" s="65"/>
      <c r="AU15" s="63">
        <v>8</v>
      </c>
      <c r="AV15" s="64"/>
      <c r="AW15" s="64"/>
      <c r="AX15" s="4"/>
      <c r="AY15" s="4"/>
      <c r="AZ15" s="4"/>
      <c r="BA15" s="41"/>
      <c r="BB15" s="65"/>
      <c r="BD15" s="63">
        <v>8</v>
      </c>
      <c r="BE15" s="64"/>
      <c r="BF15" s="64"/>
      <c r="BG15" s="4"/>
      <c r="BH15" s="4"/>
      <c r="BI15" s="4"/>
      <c r="BJ15" s="41"/>
      <c r="BK15" s="65"/>
      <c r="BM15" s="63">
        <v>8</v>
      </c>
      <c r="BN15" s="64"/>
      <c r="BO15" s="64"/>
      <c r="BP15" s="4"/>
      <c r="BQ15" s="4"/>
      <c r="BR15" s="4"/>
      <c r="BS15" s="41"/>
      <c r="BT15" s="65"/>
      <c r="BV15" s="63">
        <v>8</v>
      </c>
      <c r="BW15" s="64"/>
      <c r="BX15" s="64"/>
      <c r="BY15" s="4"/>
      <c r="BZ15" s="4"/>
      <c r="CA15" s="4"/>
      <c r="CB15" s="41"/>
      <c r="CC15" s="65"/>
      <c r="CE15" s="63">
        <v>8</v>
      </c>
      <c r="CF15" s="64"/>
      <c r="CG15" s="64"/>
      <c r="CH15" s="4"/>
      <c r="CI15" s="4"/>
      <c r="CJ15" s="4"/>
      <c r="CK15" s="41"/>
      <c r="CL15" s="65"/>
      <c r="CN15" s="63">
        <v>8</v>
      </c>
      <c r="CO15" s="64"/>
      <c r="CP15" s="64"/>
      <c r="CQ15" s="4"/>
      <c r="CR15" s="4"/>
      <c r="CS15" s="4"/>
      <c r="CT15" s="41"/>
      <c r="CU15" s="65"/>
      <c r="CW15" s="63">
        <v>8</v>
      </c>
      <c r="CX15" s="64"/>
      <c r="CY15" s="64"/>
      <c r="CZ15" s="4"/>
      <c r="DA15" s="4"/>
      <c r="DB15" s="4"/>
      <c r="DC15" s="41"/>
      <c r="DD15" s="65"/>
      <c r="DF15" s="63">
        <v>8</v>
      </c>
      <c r="DG15" s="64"/>
      <c r="DH15" s="64"/>
      <c r="DI15" s="4"/>
      <c r="DJ15" s="4"/>
      <c r="DK15" s="4"/>
      <c r="DL15" s="41"/>
      <c r="DM15" s="65"/>
    </row>
    <row r="16" spans="1:117" x14ac:dyDescent="0.2">
      <c r="A16" s="83" t="str">
        <f>IFERROR(_xlfn.AGGREGATE(15,7,(1/((Production!$G$8:$G$42=$D$3)*(Production!$H$8:$H$42=$F$3)))*(ROW($A$8:$A$42)-7),ROW($A9)),"")</f>
        <v/>
      </c>
      <c r="B16" s="63">
        <v>9</v>
      </c>
      <c r="C16" s="77" t="str">
        <f>IF(LEN($A16),INDEX(Production!$B$8:$H$42,$A16,1),"")</f>
        <v/>
      </c>
      <c r="D16" s="64"/>
      <c r="E16" s="4" t="str">
        <f>IF(LEN($A16),INDEX(Production!$B$8:$H$42,$A16,2),"")</f>
        <v/>
      </c>
      <c r="F16" s="4" t="str">
        <f>IF(LEN($A16),INDEX(Production!$B$8:$H$42,$A16,3),"")</f>
        <v/>
      </c>
      <c r="G16" s="4"/>
      <c r="H16" s="41" t="str">
        <f>IF(LEN($A16),INDEX(Production!$B$8:$H$42,$A16,5),"")</f>
        <v/>
      </c>
      <c r="I16" s="65"/>
      <c r="J16" s="78" t="str">
        <f>IFERROR(_xlfn.AGGREGATE(15,7,(1/((Production!$G$8:$G$42=$M$3)*(Production!$H$8:$H$42=$O$3)))*(ROW($A$8:$A$42)-7),ROW($A9)),"")</f>
        <v/>
      </c>
      <c r="K16" s="63">
        <v>9</v>
      </c>
      <c r="L16" s="77" t="str">
        <f>IF(LEN($J16),INDEX(Production!$B$8:$H$42,$J16,1),"")</f>
        <v/>
      </c>
      <c r="M16" s="64"/>
      <c r="N16" s="80" t="str">
        <f>IF(LEN($J16),INDEX(Production!$B$8:$H$42,$J16,2),"")</f>
        <v/>
      </c>
      <c r="O16" s="80" t="str">
        <f>IF(LEN($J16),INDEX(Production!$B$8:$H$42,$J16,3),"")</f>
        <v/>
      </c>
      <c r="P16" s="4"/>
      <c r="Q16" s="80" t="str">
        <f>IF(LEN($J16),INDEX(Production!$B$8:$H$42,$J16,5),"")</f>
        <v/>
      </c>
      <c r="R16" s="65"/>
      <c r="T16" s="63">
        <v>9</v>
      </c>
      <c r="U16" s="64"/>
      <c r="V16" s="64"/>
      <c r="W16" s="4"/>
      <c r="X16" s="4"/>
      <c r="Y16" s="4"/>
      <c r="Z16" s="41"/>
      <c r="AA16" s="65"/>
      <c r="AC16" s="63">
        <v>9</v>
      </c>
      <c r="AD16" s="64"/>
      <c r="AE16" s="64"/>
      <c r="AF16" s="4"/>
      <c r="AG16" s="4"/>
      <c r="AH16" s="4"/>
      <c r="AI16" s="41"/>
      <c r="AJ16" s="65"/>
      <c r="AL16" s="63">
        <v>9</v>
      </c>
      <c r="AM16" s="64"/>
      <c r="AN16" s="64"/>
      <c r="AO16" s="4"/>
      <c r="AP16" s="4"/>
      <c r="AQ16" s="4"/>
      <c r="AR16" s="41"/>
      <c r="AS16" s="65"/>
      <c r="AU16" s="63">
        <v>9</v>
      </c>
      <c r="AV16" s="64"/>
      <c r="AW16" s="64"/>
      <c r="AX16" s="4"/>
      <c r="AY16" s="4"/>
      <c r="AZ16" s="4"/>
      <c r="BA16" s="41"/>
      <c r="BB16" s="65"/>
      <c r="BD16" s="63">
        <v>9</v>
      </c>
      <c r="BE16" s="64"/>
      <c r="BF16" s="64"/>
      <c r="BG16" s="4"/>
      <c r="BH16" s="4"/>
      <c r="BI16" s="4"/>
      <c r="BJ16" s="41"/>
      <c r="BK16" s="65"/>
      <c r="BM16" s="63">
        <v>9</v>
      </c>
      <c r="BN16" s="64"/>
      <c r="BO16" s="64"/>
      <c r="BP16" s="4"/>
      <c r="BQ16" s="4"/>
      <c r="BR16" s="4"/>
      <c r="BS16" s="41"/>
      <c r="BT16" s="65"/>
      <c r="BV16" s="63">
        <v>9</v>
      </c>
      <c r="BW16" s="64"/>
      <c r="BX16" s="64"/>
      <c r="BY16" s="4"/>
      <c r="BZ16" s="4"/>
      <c r="CA16" s="4"/>
      <c r="CB16" s="41"/>
      <c r="CC16" s="65"/>
      <c r="CE16" s="63">
        <v>9</v>
      </c>
      <c r="CF16" s="64"/>
      <c r="CG16" s="64"/>
      <c r="CH16" s="4"/>
      <c r="CI16" s="4"/>
      <c r="CJ16" s="4"/>
      <c r="CK16" s="41"/>
      <c r="CL16" s="65"/>
      <c r="CN16" s="63">
        <v>9</v>
      </c>
      <c r="CO16" s="64"/>
      <c r="CP16" s="64"/>
      <c r="CQ16" s="4"/>
      <c r="CR16" s="4"/>
      <c r="CS16" s="4"/>
      <c r="CT16" s="41"/>
      <c r="CU16" s="65"/>
      <c r="CW16" s="63">
        <v>9</v>
      </c>
      <c r="CX16" s="64"/>
      <c r="CY16" s="64"/>
      <c r="CZ16" s="4"/>
      <c r="DA16" s="4"/>
      <c r="DB16" s="4"/>
      <c r="DC16" s="41"/>
      <c r="DD16" s="65"/>
      <c r="DF16" s="63">
        <v>9</v>
      </c>
      <c r="DG16" s="64"/>
      <c r="DH16" s="64"/>
      <c r="DI16" s="4"/>
      <c r="DJ16" s="4"/>
      <c r="DK16" s="4"/>
      <c r="DL16" s="41"/>
      <c r="DM16" s="65"/>
    </row>
    <row r="17" spans="1:117" x14ac:dyDescent="0.2">
      <c r="A17" s="83" t="str">
        <f>IFERROR(_xlfn.AGGREGATE(15,7,(1/((Production!$G$8:$G$42=$D$3)*(Production!$H$8:$H$42=$F$3)))*(ROW($A$8:$A$42)-7),ROW($A10)),"")</f>
        <v/>
      </c>
      <c r="B17" s="63">
        <v>10</v>
      </c>
      <c r="C17" s="77" t="str">
        <f>IF(LEN($A17),INDEX(Production!$B$8:$H$42,$A17,1),"")</f>
        <v/>
      </c>
      <c r="D17" s="64"/>
      <c r="E17" s="4" t="str">
        <f>IF(LEN($A17),INDEX(Production!$B$8:$H$42,$A17,2),"")</f>
        <v/>
      </c>
      <c r="F17" s="4" t="str">
        <f>IF(LEN($A17),INDEX(Production!$B$8:$H$42,$A17,3),"")</f>
        <v/>
      </c>
      <c r="G17" s="4"/>
      <c r="H17" s="41" t="str">
        <f>IF(LEN($A17),INDEX(Production!$B$8:$H$42,$A17,5),"")</f>
        <v/>
      </c>
      <c r="I17" s="65"/>
      <c r="J17" s="78" t="str">
        <f>IFERROR(_xlfn.AGGREGATE(15,7,(1/((Production!$G$8:$G$42=$M$3)*(Production!$H$8:$H$42=$O$3)))*(ROW($A$8:$A$42)-7),ROW($A10)),"")</f>
        <v/>
      </c>
      <c r="K17" s="63">
        <v>10</v>
      </c>
      <c r="L17" s="77" t="str">
        <f>IF(LEN($J17),INDEX(Production!$B$8:$H$42,$J17,1),"")</f>
        <v/>
      </c>
      <c r="M17" s="64"/>
      <c r="N17" s="80" t="str">
        <f>IF(LEN($J17),INDEX(Production!$B$8:$H$42,$J17,2),"")</f>
        <v/>
      </c>
      <c r="O17" s="80" t="str">
        <f>IF(LEN($J17),INDEX(Production!$B$8:$H$42,$J17,3),"")</f>
        <v/>
      </c>
      <c r="P17" s="4"/>
      <c r="Q17" s="80" t="str">
        <f>IF(LEN($J17),INDEX(Production!$B$8:$H$42,$J17,5),"")</f>
        <v/>
      </c>
      <c r="R17" s="65"/>
      <c r="T17" s="63">
        <v>10</v>
      </c>
      <c r="U17" s="64"/>
      <c r="V17" s="64"/>
      <c r="W17" s="4"/>
      <c r="X17" s="4"/>
      <c r="Y17" s="4"/>
      <c r="Z17" s="41"/>
      <c r="AA17" s="65"/>
      <c r="AC17" s="63">
        <v>10</v>
      </c>
      <c r="AD17" s="64"/>
      <c r="AE17" s="64"/>
      <c r="AF17" s="4"/>
      <c r="AG17" s="4"/>
      <c r="AH17" s="4"/>
      <c r="AI17" s="41"/>
      <c r="AJ17" s="65"/>
      <c r="AL17" s="63">
        <v>10</v>
      </c>
      <c r="AM17" s="64"/>
      <c r="AN17" s="64"/>
      <c r="AO17" s="4"/>
      <c r="AP17" s="4"/>
      <c r="AQ17" s="4"/>
      <c r="AR17" s="41"/>
      <c r="AS17" s="65"/>
      <c r="AU17" s="63">
        <v>10</v>
      </c>
      <c r="AV17" s="64"/>
      <c r="AW17" s="64"/>
      <c r="AX17" s="4"/>
      <c r="AY17" s="4"/>
      <c r="AZ17" s="4"/>
      <c r="BA17" s="41"/>
      <c r="BB17" s="65"/>
      <c r="BD17" s="63">
        <v>10</v>
      </c>
      <c r="BE17" s="64"/>
      <c r="BF17" s="64"/>
      <c r="BG17" s="4"/>
      <c r="BH17" s="4"/>
      <c r="BI17" s="4"/>
      <c r="BJ17" s="41"/>
      <c r="BK17" s="65"/>
      <c r="BM17" s="63">
        <v>10</v>
      </c>
      <c r="BN17" s="64"/>
      <c r="BO17" s="64"/>
      <c r="BP17" s="4"/>
      <c r="BQ17" s="4"/>
      <c r="BR17" s="4"/>
      <c r="BS17" s="41"/>
      <c r="BT17" s="65"/>
      <c r="BV17" s="63">
        <v>10</v>
      </c>
      <c r="BW17" s="64"/>
      <c r="BX17" s="64"/>
      <c r="BY17" s="4"/>
      <c r="BZ17" s="4"/>
      <c r="CA17" s="4"/>
      <c r="CB17" s="41"/>
      <c r="CC17" s="65"/>
      <c r="CE17" s="63">
        <v>10</v>
      </c>
      <c r="CF17" s="64"/>
      <c r="CG17" s="64"/>
      <c r="CH17" s="4"/>
      <c r="CI17" s="4"/>
      <c r="CJ17" s="4"/>
      <c r="CK17" s="41"/>
      <c r="CL17" s="65"/>
      <c r="CN17" s="63">
        <v>10</v>
      </c>
      <c r="CO17" s="64"/>
      <c r="CP17" s="64"/>
      <c r="CQ17" s="4"/>
      <c r="CR17" s="4"/>
      <c r="CS17" s="4"/>
      <c r="CT17" s="41"/>
      <c r="CU17" s="65"/>
      <c r="CW17" s="63">
        <v>10</v>
      </c>
      <c r="CX17" s="64"/>
      <c r="CY17" s="64"/>
      <c r="CZ17" s="4"/>
      <c r="DA17" s="4"/>
      <c r="DB17" s="4"/>
      <c r="DC17" s="41"/>
      <c r="DD17" s="65"/>
      <c r="DF17" s="63">
        <v>10</v>
      </c>
      <c r="DG17" s="64"/>
      <c r="DH17" s="64"/>
      <c r="DI17" s="4"/>
      <c r="DJ17" s="4"/>
      <c r="DK17" s="4"/>
      <c r="DL17" s="41"/>
      <c r="DM17" s="65"/>
    </row>
    <row r="18" spans="1:117" x14ac:dyDescent="0.2">
      <c r="A18" s="83" t="str">
        <f>IFERROR(_xlfn.AGGREGATE(15,7,(1/((Production!$G$8:$G$42=$D$3)*(Production!$H$8:$H$42=$F$3)))*(ROW($A$8:$A$42)-7),ROW($A11)),"")</f>
        <v/>
      </c>
      <c r="B18" s="63">
        <v>11</v>
      </c>
      <c r="C18" s="77" t="str">
        <f>IF(LEN($A18),INDEX(Production!$B$8:$H$42,$A18,1),"")</f>
        <v/>
      </c>
      <c r="D18" s="64"/>
      <c r="E18" s="4" t="str">
        <f>IF(LEN($A18),INDEX(Production!$B$8:$H$42,$A18,2),"")</f>
        <v/>
      </c>
      <c r="F18" s="4" t="str">
        <f>IF(LEN($A18),INDEX(Production!$B$8:$H$42,$A18,3),"")</f>
        <v/>
      </c>
      <c r="G18" s="4"/>
      <c r="H18" s="41" t="str">
        <f>IF(LEN($A18),INDEX(Production!$B$8:$H$42,$A18,5),"")</f>
        <v/>
      </c>
      <c r="I18" s="65"/>
      <c r="J18" s="78" t="str">
        <f>IFERROR(_xlfn.AGGREGATE(15,7,(1/((Production!$G$8:$G$42=$M$3)*(Production!$H$8:$H$42=$O$3)))*(ROW($A$8:$A$42)-7),ROW($A11)),"")</f>
        <v/>
      </c>
      <c r="K18" s="63">
        <v>11</v>
      </c>
      <c r="L18" s="77" t="str">
        <f>IF(LEN($J18),INDEX(Production!$B$8:$H$42,$J18,1),"")</f>
        <v/>
      </c>
      <c r="M18" s="64"/>
      <c r="N18" s="80" t="str">
        <f>IF(LEN($J18),INDEX(Production!$B$8:$H$42,$J18,2),"")</f>
        <v/>
      </c>
      <c r="O18" s="80" t="str">
        <f>IF(LEN($J18),INDEX(Production!$B$8:$H$42,$J18,3),"")</f>
        <v/>
      </c>
      <c r="P18" s="4"/>
      <c r="Q18" s="80" t="str">
        <f>IF(LEN($J18),INDEX(Production!$B$8:$H$42,$J18,5),"")</f>
        <v/>
      </c>
      <c r="R18" s="65"/>
      <c r="T18" s="63">
        <v>11</v>
      </c>
      <c r="U18" s="64"/>
      <c r="V18" s="64"/>
      <c r="W18" s="4"/>
      <c r="X18" s="4"/>
      <c r="Y18" s="4"/>
      <c r="Z18" s="41"/>
      <c r="AA18" s="65"/>
      <c r="AC18" s="63">
        <v>11</v>
      </c>
      <c r="AD18" s="64"/>
      <c r="AE18" s="64"/>
      <c r="AF18" s="4"/>
      <c r="AG18" s="4"/>
      <c r="AH18" s="4"/>
      <c r="AI18" s="41"/>
      <c r="AJ18" s="65"/>
      <c r="AL18" s="63">
        <v>11</v>
      </c>
      <c r="AM18" s="64"/>
      <c r="AN18" s="64"/>
      <c r="AO18" s="4"/>
      <c r="AP18" s="4"/>
      <c r="AQ18" s="4"/>
      <c r="AR18" s="41"/>
      <c r="AS18" s="65"/>
      <c r="AU18" s="63">
        <v>11</v>
      </c>
      <c r="AV18" s="64"/>
      <c r="AW18" s="64"/>
      <c r="AX18" s="4"/>
      <c r="AY18" s="4"/>
      <c r="AZ18" s="4"/>
      <c r="BA18" s="41"/>
      <c r="BB18" s="65"/>
      <c r="BD18" s="63">
        <v>11</v>
      </c>
      <c r="BE18" s="64"/>
      <c r="BF18" s="64"/>
      <c r="BG18" s="4"/>
      <c r="BH18" s="4"/>
      <c r="BI18" s="4"/>
      <c r="BJ18" s="41"/>
      <c r="BK18" s="65"/>
      <c r="BM18" s="63">
        <v>11</v>
      </c>
      <c r="BN18" s="64"/>
      <c r="BO18" s="64"/>
      <c r="BP18" s="4"/>
      <c r="BQ18" s="4"/>
      <c r="BR18" s="4"/>
      <c r="BS18" s="41"/>
      <c r="BT18" s="65"/>
      <c r="BV18" s="63">
        <v>11</v>
      </c>
      <c r="BW18" s="64"/>
      <c r="BX18" s="64"/>
      <c r="BY18" s="4"/>
      <c r="BZ18" s="4"/>
      <c r="CA18" s="4"/>
      <c r="CB18" s="41"/>
      <c r="CC18" s="65"/>
      <c r="CE18" s="63">
        <v>11</v>
      </c>
      <c r="CF18" s="64"/>
      <c r="CG18" s="64"/>
      <c r="CH18" s="4"/>
      <c r="CI18" s="4"/>
      <c r="CJ18" s="4"/>
      <c r="CK18" s="41"/>
      <c r="CL18" s="65"/>
      <c r="CN18" s="63">
        <v>11</v>
      </c>
      <c r="CO18" s="64"/>
      <c r="CP18" s="64"/>
      <c r="CQ18" s="4"/>
      <c r="CR18" s="4"/>
      <c r="CS18" s="4"/>
      <c r="CT18" s="41"/>
      <c r="CU18" s="65"/>
      <c r="CW18" s="63">
        <v>11</v>
      </c>
      <c r="CX18" s="64"/>
      <c r="CY18" s="64"/>
      <c r="CZ18" s="4"/>
      <c r="DA18" s="4"/>
      <c r="DB18" s="4"/>
      <c r="DC18" s="41"/>
      <c r="DD18" s="65"/>
      <c r="DF18" s="63">
        <v>11</v>
      </c>
      <c r="DG18" s="64"/>
      <c r="DH18" s="64"/>
      <c r="DI18" s="4"/>
      <c r="DJ18" s="4"/>
      <c r="DK18" s="4"/>
      <c r="DL18" s="41"/>
      <c r="DM18" s="65"/>
    </row>
    <row r="19" spans="1:117" x14ac:dyDescent="0.2">
      <c r="A19" s="83" t="str">
        <f>IFERROR(_xlfn.AGGREGATE(15,7,(1/((Production!$G$8:$G$42=$D$3)*(Production!$H$8:$H$42=$F$3)))*(ROW($A$8:$A$42)-7),ROW($A12)),"")</f>
        <v/>
      </c>
      <c r="B19" s="63">
        <v>12</v>
      </c>
      <c r="C19" s="77" t="str">
        <f>IF(LEN($A19),INDEX(Production!$B$8:$H$42,$A19,1),"")</f>
        <v/>
      </c>
      <c r="D19" s="64"/>
      <c r="E19" s="4" t="str">
        <f>IF(LEN($A19),INDEX(Production!$B$8:$H$42,$A19,2),"")</f>
        <v/>
      </c>
      <c r="F19" s="4" t="str">
        <f>IF(LEN($A19),INDEX(Production!$B$8:$H$42,$A19,3),"")</f>
        <v/>
      </c>
      <c r="G19" s="4"/>
      <c r="H19" s="41" t="str">
        <f>IF(LEN($A19),INDEX(Production!$B$8:$H$42,$A19,5),"")</f>
        <v/>
      </c>
      <c r="I19" s="65"/>
      <c r="J19" s="78" t="str">
        <f>IFERROR(_xlfn.AGGREGATE(15,7,(1/((Production!$G$8:$G$42=$M$3)*(Production!$H$8:$H$42=$O$3)))*(ROW($A$8:$A$42)-7),ROW($A12)),"")</f>
        <v/>
      </c>
      <c r="K19" s="63">
        <v>12</v>
      </c>
      <c r="L19" s="77" t="str">
        <f>IF(LEN($J19),INDEX(Production!$B$8:$H$42,$J19,1),"")</f>
        <v/>
      </c>
      <c r="M19" s="64"/>
      <c r="N19" s="80" t="str">
        <f>IF(LEN($J19),INDEX(Production!$B$8:$H$42,$J19,2),"")</f>
        <v/>
      </c>
      <c r="O19" s="80" t="str">
        <f>IF(LEN($J19),INDEX(Production!$B$8:$H$42,$J19,3),"")</f>
        <v/>
      </c>
      <c r="P19" s="4"/>
      <c r="Q19" s="80" t="str">
        <f>IF(LEN($J19),INDEX(Production!$B$8:$H$42,$J19,5),"")</f>
        <v/>
      </c>
      <c r="R19" s="65"/>
      <c r="T19" s="63">
        <v>12</v>
      </c>
      <c r="U19" s="64"/>
      <c r="V19" s="64"/>
      <c r="W19" s="4"/>
      <c r="X19" s="4"/>
      <c r="Y19" s="4"/>
      <c r="Z19" s="41"/>
      <c r="AA19" s="65"/>
      <c r="AC19" s="63">
        <v>12</v>
      </c>
      <c r="AD19" s="64"/>
      <c r="AE19" s="64"/>
      <c r="AF19" s="4"/>
      <c r="AG19" s="4"/>
      <c r="AH19" s="4"/>
      <c r="AI19" s="41"/>
      <c r="AJ19" s="65"/>
      <c r="AL19" s="63">
        <v>12</v>
      </c>
      <c r="AM19" s="64"/>
      <c r="AN19" s="64"/>
      <c r="AO19" s="4"/>
      <c r="AP19" s="4"/>
      <c r="AQ19" s="4"/>
      <c r="AR19" s="41"/>
      <c r="AS19" s="65"/>
      <c r="AU19" s="63">
        <v>12</v>
      </c>
      <c r="AV19" s="64"/>
      <c r="AW19" s="64"/>
      <c r="AX19" s="4"/>
      <c r="AY19" s="4"/>
      <c r="AZ19" s="4"/>
      <c r="BA19" s="41"/>
      <c r="BB19" s="65"/>
      <c r="BD19" s="63">
        <v>12</v>
      </c>
      <c r="BE19" s="64"/>
      <c r="BF19" s="64"/>
      <c r="BG19" s="4"/>
      <c r="BH19" s="4"/>
      <c r="BI19" s="4"/>
      <c r="BJ19" s="41"/>
      <c r="BK19" s="65"/>
      <c r="BM19" s="63">
        <v>12</v>
      </c>
      <c r="BN19" s="64"/>
      <c r="BO19" s="64"/>
      <c r="BP19" s="4"/>
      <c r="BQ19" s="4"/>
      <c r="BR19" s="4"/>
      <c r="BS19" s="41"/>
      <c r="BT19" s="65"/>
      <c r="BV19" s="63">
        <v>12</v>
      </c>
      <c r="BW19" s="64"/>
      <c r="BX19" s="64"/>
      <c r="BY19" s="4"/>
      <c r="BZ19" s="4"/>
      <c r="CA19" s="4"/>
      <c r="CB19" s="41"/>
      <c r="CC19" s="65"/>
      <c r="CE19" s="63">
        <v>12</v>
      </c>
      <c r="CF19" s="64"/>
      <c r="CG19" s="64"/>
      <c r="CH19" s="4"/>
      <c r="CI19" s="4"/>
      <c r="CJ19" s="4"/>
      <c r="CK19" s="41"/>
      <c r="CL19" s="65"/>
      <c r="CN19" s="63">
        <v>12</v>
      </c>
      <c r="CO19" s="64"/>
      <c r="CP19" s="64"/>
      <c r="CQ19" s="4"/>
      <c r="CR19" s="4"/>
      <c r="CS19" s="4"/>
      <c r="CT19" s="41"/>
      <c r="CU19" s="65"/>
      <c r="CW19" s="63">
        <v>12</v>
      </c>
      <c r="CX19" s="64"/>
      <c r="CY19" s="64"/>
      <c r="CZ19" s="4"/>
      <c r="DA19" s="4"/>
      <c r="DB19" s="4"/>
      <c r="DC19" s="41"/>
      <c r="DD19" s="65"/>
      <c r="DF19" s="63">
        <v>12</v>
      </c>
      <c r="DG19" s="64"/>
      <c r="DH19" s="64"/>
      <c r="DI19" s="4"/>
      <c r="DJ19" s="4"/>
      <c r="DK19" s="4"/>
      <c r="DL19" s="41"/>
      <c r="DM19" s="65"/>
    </row>
    <row r="20" spans="1:117" x14ac:dyDescent="0.2">
      <c r="A20" s="83" t="str">
        <f>IFERROR(_xlfn.AGGREGATE(15,7,(1/((Production!$G$8:$G$42=$D$3)*(Production!$H$8:$H$42=$F$3)))*(ROW($A$8:$A$42)-7),ROW($A13)),"")</f>
        <v/>
      </c>
      <c r="B20" s="63">
        <v>13</v>
      </c>
      <c r="C20" s="77" t="str">
        <f>IF(LEN($A20),INDEX(Production!$B$8:$H$42,$A20,1),"")</f>
        <v/>
      </c>
      <c r="D20" s="64"/>
      <c r="E20" s="4" t="str">
        <f>IF(LEN($A20),INDEX(Production!$B$8:$H$42,$A20,2),"")</f>
        <v/>
      </c>
      <c r="F20" s="4" t="str">
        <f>IF(LEN($A20),INDEX(Production!$B$8:$H$42,$A20,3),"")</f>
        <v/>
      </c>
      <c r="G20" s="4"/>
      <c r="H20" s="41" t="str">
        <f>IF(LEN($A20),INDEX(Production!$B$8:$H$42,$A20,5),"")</f>
        <v/>
      </c>
      <c r="I20" s="65"/>
      <c r="J20" s="78" t="str">
        <f>IFERROR(_xlfn.AGGREGATE(15,7,(1/((Production!$G$8:$G$42=$M$3)*(Production!$H$8:$H$42=$O$3)))*(ROW($A$8:$A$42)-7),ROW($A13)),"")</f>
        <v/>
      </c>
      <c r="K20" s="63">
        <v>13</v>
      </c>
      <c r="L20" s="77" t="str">
        <f>IF(LEN($J20),INDEX(Production!$B$8:$H$42,$J20,1),"")</f>
        <v/>
      </c>
      <c r="M20" s="64"/>
      <c r="N20" s="80" t="str">
        <f>IF(LEN($J20),INDEX(Production!$B$8:$H$42,$J20,2),"")</f>
        <v/>
      </c>
      <c r="O20" s="80" t="str">
        <f>IF(LEN($J20),INDEX(Production!$B$8:$H$42,$J20,3),"")</f>
        <v/>
      </c>
      <c r="P20" s="4"/>
      <c r="Q20" s="80" t="str">
        <f>IF(LEN($J20),INDEX(Production!$B$8:$H$42,$J20,5),"")</f>
        <v/>
      </c>
      <c r="R20" s="65"/>
      <c r="T20" s="63">
        <v>13</v>
      </c>
      <c r="U20" s="64"/>
      <c r="V20" s="64"/>
      <c r="W20" s="4"/>
      <c r="X20" s="4"/>
      <c r="Y20" s="4"/>
      <c r="Z20" s="41"/>
      <c r="AA20" s="65"/>
      <c r="AC20" s="63">
        <v>13</v>
      </c>
      <c r="AD20" s="64"/>
      <c r="AE20" s="64"/>
      <c r="AF20" s="4"/>
      <c r="AG20" s="4"/>
      <c r="AH20" s="4"/>
      <c r="AI20" s="41"/>
      <c r="AJ20" s="65"/>
      <c r="AL20" s="63">
        <v>13</v>
      </c>
      <c r="AM20" s="64"/>
      <c r="AN20" s="64"/>
      <c r="AO20" s="4"/>
      <c r="AP20" s="4"/>
      <c r="AQ20" s="4"/>
      <c r="AR20" s="41"/>
      <c r="AS20" s="65"/>
      <c r="AU20" s="63">
        <v>13</v>
      </c>
      <c r="AV20" s="64"/>
      <c r="AW20" s="64"/>
      <c r="AX20" s="4"/>
      <c r="AY20" s="4"/>
      <c r="AZ20" s="4"/>
      <c r="BA20" s="41"/>
      <c r="BB20" s="65"/>
      <c r="BD20" s="63">
        <v>13</v>
      </c>
      <c r="BE20" s="64"/>
      <c r="BF20" s="64"/>
      <c r="BG20" s="4"/>
      <c r="BH20" s="4"/>
      <c r="BI20" s="4"/>
      <c r="BJ20" s="41"/>
      <c r="BK20" s="65"/>
      <c r="BM20" s="63">
        <v>13</v>
      </c>
      <c r="BN20" s="64"/>
      <c r="BO20" s="64"/>
      <c r="BP20" s="4"/>
      <c r="BQ20" s="4"/>
      <c r="BR20" s="4"/>
      <c r="BS20" s="41"/>
      <c r="BT20" s="65"/>
      <c r="BV20" s="63">
        <v>13</v>
      </c>
      <c r="BW20" s="64"/>
      <c r="BX20" s="64"/>
      <c r="BY20" s="4"/>
      <c r="BZ20" s="4"/>
      <c r="CA20" s="4"/>
      <c r="CB20" s="41"/>
      <c r="CC20" s="65"/>
      <c r="CE20" s="63">
        <v>13</v>
      </c>
      <c r="CF20" s="64"/>
      <c r="CG20" s="64"/>
      <c r="CH20" s="4"/>
      <c r="CI20" s="4"/>
      <c r="CJ20" s="4"/>
      <c r="CK20" s="41"/>
      <c r="CL20" s="65"/>
      <c r="CN20" s="63">
        <v>13</v>
      </c>
      <c r="CO20" s="64"/>
      <c r="CP20" s="64"/>
      <c r="CQ20" s="4"/>
      <c r="CR20" s="4"/>
      <c r="CS20" s="4"/>
      <c r="CT20" s="41"/>
      <c r="CU20" s="65"/>
      <c r="CW20" s="63">
        <v>13</v>
      </c>
      <c r="CX20" s="64"/>
      <c r="CY20" s="64"/>
      <c r="CZ20" s="4"/>
      <c r="DA20" s="4"/>
      <c r="DB20" s="4"/>
      <c r="DC20" s="41"/>
      <c r="DD20" s="65"/>
      <c r="DF20" s="63">
        <v>13</v>
      </c>
      <c r="DG20" s="64"/>
      <c r="DH20" s="64"/>
      <c r="DI20" s="4"/>
      <c r="DJ20" s="4"/>
      <c r="DK20" s="4"/>
      <c r="DL20" s="41"/>
      <c r="DM20" s="65"/>
    </row>
    <row r="21" spans="1:117" x14ac:dyDescent="0.2">
      <c r="A21" s="83" t="str">
        <f>IFERROR(_xlfn.AGGREGATE(15,7,(1/((Production!$G$8:$G$42=$D$3)*(Production!$H$8:$H$42=$F$3)))*(ROW($A$8:$A$42)-7),ROW($A14)),"")</f>
        <v/>
      </c>
      <c r="B21" s="63">
        <v>14</v>
      </c>
      <c r="C21" s="77" t="str">
        <f>IF(LEN($A21),INDEX(Production!$B$8:$H$42,$A21,1),"")</f>
        <v/>
      </c>
      <c r="D21" s="64"/>
      <c r="E21" s="4" t="str">
        <f>IF(LEN($A21),INDEX(Production!$B$8:$H$42,$A21,2),"")</f>
        <v/>
      </c>
      <c r="F21" s="4" t="str">
        <f>IF(LEN($A21),INDEX(Production!$B$8:$H$42,$A21,3),"")</f>
        <v/>
      </c>
      <c r="G21" s="4"/>
      <c r="H21" s="41" t="str">
        <f>IF(LEN($A21),INDEX(Production!$B$8:$H$42,$A21,5),"")</f>
        <v/>
      </c>
      <c r="I21" s="65"/>
      <c r="J21" s="78" t="str">
        <f>IFERROR(_xlfn.AGGREGATE(15,7,(1/((Production!$G$8:$G$42=$M$3)*(Production!$H$8:$H$42=$O$3)))*(ROW($A$8:$A$42)-7),ROW($A14)),"")</f>
        <v/>
      </c>
      <c r="K21" s="63">
        <v>14</v>
      </c>
      <c r="L21" s="77" t="str">
        <f>IF(LEN($J21),INDEX(Production!$B$8:$H$42,$J21,1),"")</f>
        <v/>
      </c>
      <c r="M21" s="64"/>
      <c r="N21" s="80" t="str">
        <f>IF(LEN($J21),INDEX(Production!$B$8:$H$42,$J21,2),"")</f>
        <v/>
      </c>
      <c r="O21" s="80" t="str">
        <f>IF(LEN($J21),INDEX(Production!$B$8:$H$42,$J21,3),"")</f>
        <v/>
      </c>
      <c r="P21" s="4"/>
      <c r="Q21" s="80" t="str">
        <f>IF(LEN($J21),INDEX(Production!$B$8:$H$42,$J21,5),"")</f>
        <v/>
      </c>
      <c r="R21" s="65"/>
      <c r="T21" s="63">
        <v>14</v>
      </c>
      <c r="U21" s="64"/>
      <c r="V21" s="64"/>
      <c r="W21" s="4"/>
      <c r="X21" s="4"/>
      <c r="Y21" s="4"/>
      <c r="Z21" s="41"/>
      <c r="AA21" s="65"/>
      <c r="AC21" s="63">
        <v>14</v>
      </c>
      <c r="AD21" s="64"/>
      <c r="AE21" s="64"/>
      <c r="AF21" s="4"/>
      <c r="AG21" s="4"/>
      <c r="AH21" s="4"/>
      <c r="AI21" s="41"/>
      <c r="AJ21" s="65"/>
      <c r="AL21" s="63">
        <v>14</v>
      </c>
      <c r="AM21" s="64"/>
      <c r="AN21" s="64"/>
      <c r="AO21" s="4"/>
      <c r="AP21" s="4"/>
      <c r="AQ21" s="4"/>
      <c r="AR21" s="41"/>
      <c r="AS21" s="65"/>
      <c r="AU21" s="63">
        <v>14</v>
      </c>
      <c r="AV21" s="64"/>
      <c r="AW21" s="64"/>
      <c r="AX21" s="4"/>
      <c r="AY21" s="4"/>
      <c r="AZ21" s="4"/>
      <c r="BA21" s="41"/>
      <c r="BB21" s="65"/>
      <c r="BD21" s="63">
        <v>14</v>
      </c>
      <c r="BE21" s="64"/>
      <c r="BF21" s="64"/>
      <c r="BG21" s="4"/>
      <c r="BH21" s="4"/>
      <c r="BI21" s="4"/>
      <c r="BJ21" s="41"/>
      <c r="BK21" s="65"/>
      <c r="BM21" s="63">
        <v>14</v>
      </c>
      <c r="BN21" s="64"/>
      <c r="BO21" s="64"/>
      <c r="BP21" s="4"/>
      <c r="BQ21" s="4"/>
      <c r="BR21" s="4"/>
      <c r="BS21" s="41"/>
      <c r="BT21" s="65"/>
      <c r="BV21" s="63">
        <v>14</v>
      </c>
      <c r="BW21" s="64"/>
      <c r="BX21" s="64"/>
      <c r="BY21" s="4"/>
      <c r="BZ21" s="4"/>
      <c r="CA21" s="4"/>
      <c r="CB21" s="41"/>
      <c r="CC21" s="65"/>
      <c r="CE21" s="63">
        <v>14</v>
      </c>
      <c r="CF21" s="64"/>
      <c r="CG21" s="64"/>
      <c r="CH21" s="4"/>
      <c r="CI21" s="4"/>
      <c r="CJ21" s="4"/>
      <c r="CK21" s="41"/>
      <c r="CL21" s="65"/>
      <c r="CN21" s="63">
        <v>14</v>
      </c>
      <c r="CO21" s="64"/>
      <c r="CP21" s="64"/>
      <c r="CQ21" s="4"/>
      <c r="CR21" s="4"/>
      <c r="CS21" s="4"/>
      <c r="CT21" s="41"/>
      <c r="CU21" s="65"/>
      <c r="CW21" s="63">
        <v>14</v>
      </c>
      <c r="CX21" s="64"/>
      <c r="CY21" s="64"/>
      <c r="CZ21" s="4"/>
      <c r="DA21" s="4"/>
      <c r="DB21" s="4"/>
      <c r="DC21" s="41"/>
      <c r="DD21" s="65"/>
      <c r="DF21" s="63">
        <v>14</v>
      </c>
      <c r="DG21" s="64"/>
      <c r="DH21" s="64"/>
      <c r="DI21" s="4"/>
      <c r="DJ21" s="4"/>
      <c r="DK21" s="4"/>
      <c r="DL21" s="41"/>
      <c r="DM21" s="65"/>
    </row>
    <row r="22" spans="1:117" x14ac:dyDescent="0.2">
      <c r="A22" s="83" t="str">
        <f>IFERROR(_xlfn.AGGREGATE(15,7,(1/((Production!$G$8:$G$42=$D$3)*(Production!$H$8:$H$42=$F$3)))*(ROW($A$8:$A$42)-7),ROW($A15)),"")</f>
        <v/>
      </c>
      <c r="B22" s="63">
        <v>15</v>
      </c>
      <c r="C22" s="77" t="str">
        <f>IF(LEN($A22),INDEX(Production!$B$8:$H$42,$A22,1),"")</f>
        <v/>
      </c>
      <c r="D22" s="64"/>
      <c r="E22" s="4" t="str">
        <f>IF(LEN($A22),INDEX(Production!$B$8:$H$42,$A22,2),"")</f>
        <v/>
      </c>
      <c r="F22" s="4" t="str">
        <f>IF(LEN($A22),INDEX(Production!$B$8:$H$42,$A22,3),"")</f>
        <v/>
      </c>
      <c r="G22" s="4"/>
      <c r="H22" s="41" t="str">
        <f>IF(LEN($A22),INDEX(Production!$B$8:$H$42,$A22,5),"")</f>
        <v/>
      </c>
      <c r="I22" s="65"/>
      <c r="J22" s="78" t="str">
        <f>IFERROR(_xlfn.AGGREGATE(15,7,(1/((Production!$G$8:$G$42=$M$3)*(Production!$H$8:$H$42=$O$3)))*(ROW($A$8:$A$42)-7),ROW($A15)),"")</f>
        <v/>
      </c>
      <c r="K22" s="63">
        <v>15</v>
      </c>
      <c r="L22" s="77" t="str">
        <f>IF(LEN($J22),INDEX(Production!$B$8:$H$42,$J22,1),"")</f>
        <v/>
      </c>
      <c r="M22" s="64"/>
      <c r="N22" s="80" t="str">
        <f>IF(LEN($J22),INDEX(Production!$B$8:$H$42,$J22,2),"")</f>
        <v/>
      </c>
      <c r="O22" s="80" t="str">
        <f>IF(LEN($J22),INDEX(Production!$B$8:$H$42,$J22,3),"")</f>
        <v/>
      </c>
      <c r="P22" s="4"/>
      <c r="Q22" s="80" t="str">
        <f>IF(LEN($J22),INDEX(Production!$B$8:$H$42,$J22,5),"")</f>
        <v/>
      </c>
      <c r="R22" s="65"/>
      <c r="T22" s="63">
        <v>15</v>
      </c>
      <c r="U22" s="64"/>
      <c r="V22" s="64"/>
      <c r="W22" s="4"/>
      <c r="X22" s="4"/>
      <c r="Y22" s="4"/>
      <c r="Z22" s="41"/>
      <c r="AA22" s="65"/>
      <c r="AC22" s="63">
        <v>15</v>
      </c>
      <c r="AD22" s="64"/>
      <c r="AE22" s="64"/>
      <c r="AF22" s="4"/>
      <c r="AG22" s="4"/>
      <c r="AH22" s="4"/>
      <c r="AI22" s="41"/>
      <c r="AJ22" s="65"/>
      <c r="AL22" s="63">
        <v>15</v>
      </c>
      <c r="AM22" s="64"/>
      <c r="AN22" s="64"/>
      <c r="AO22" s="4"/>
      <c r="AP22" s="4"/>
      <c r="AQ22" s="4"/>
      <c r="AR22" s="41"/>
      <c r="AS22" s="65"/>
      <c r="AU22" s="63">
        <v>15</v>
      </c>
      <c r="AV22" s="64"/>
      <c r="AW22" s="64"/>
      <c r="AX22" s="4"/>
      <c r="AY22" s="4"/>
      <c r="AZ22" s="4"/>
      <c r="BA22" s="41"/>
      <c r="BB22" s="65"/>
      <c r="BD22" s="63">
        <v>15</v>
      </c>
      <c r="BE22" s="64"/>
      <c r="BF22" s="64"/>
      <c r="BG22" s="4"/>
      <c r="BH22" s="4"/>
      <c r="BI22" s="4"/>
      <c r="BJ22" s="41"/>
      <c r="BK22" s="65"/>
      <c r="BM22" s="63">
        <v>15</v>
      </c>
      <c r="BN22" s="64"/>
      <c r="BO22" s="64"/>
      <c r="BP22" s="4"/>
      <c r="BQ22" s="4"/>
      <c r="BR22" s="4"/>
      <c r="BS22" s="41"/>
      <c r="BT22" s="65"/>
      <c r="BV22" s="63">
        <v>15</v>
      </c>
      <c r="BW22" s="64"/>
      <c r="BX22" s="64"/>
      <c r="BY22" s="4"/>
      <c r="BZ22" s="4"/>
      <c r="CA22" s="4"/>
      <c r="CB22" s="41"/>
      <c r="CC22" s="65"/>
      <c r="CE22" s="63">
        <v>15</v>
      </c>
      <c r="CF22" s="64"/>
      <c r="CG22" s="64"/>
      <c r="CH22" s="4"/>
      <c r="CI22" s="4"/>
      <c r="CJ22" s="4"/>
      <c r="CK22" s="41"/>
      <c r="CL22" s="65"/>
      <c r="CN22" s="63">
        <v>15</v>
      </c>
      <c r="CO22" s="64"/>
      <c r="CP22" s="64"/>
      <c r="CQ22" s="4"/>
      <c r="CR22" s="4"/>
      <c r="CS22" s="4"/>
      <c r="CT22" s="41"/>
      <c r="CU22" s="65"/>
      <c r="CW22" s="63">
        <v>15</v>
      </c>
      <c r="CX22" s="64"/>
      <c r="CY22" s="64"/>
      <c r="CZ22" s="4"/>
      <c r="DA22" s="4"/>
      <c r="DB22" s="4"/>
      <c r="DC22" s="41"/>
      <c r="DD22" s="65"/>
      <c r="DF22" s="63">
        <v>15</v>
      </c>
      <c r="DG22" s="64"/>
      <c r="DH22" s="64"/>
      <c r="DI22" s="4"/>
      <c r="DJ22" s="4"/>
      <c r="DK22" s="4"/>
      <c r="DL22" s="41"/>
      <c r="DM22" s="65"/>
    </row>
    <row r="23" spans="1:117" x14ac:dyDescent="0.2">
      <c r="A23" s="83" t="str">
        <f>IFERROR(_xlfn.AGGREGATE(15,7,(1/((Production!$G$8:$G$42=$D$3)*(Production!$H$8:$H$42=$F$3)))*(ROW($A$8:$A$42)-7),ROW($A16)),"")</f>
        <v/>
      </c>
      <c r="B23" s="63">
        <v>16</v>
      </c>
      <c r="C23" s="77" t="str">
        <f>IF(LEN($A23),INDEX(Production!$B$8:$H$42,$A23,1),"")</f>
        <v/>
      </c>
      <c r="D23" s="64"/>
      <c r="E23" s="4" t="str">
        <f>IF(LEN($A23),INDEX(Production!$B$8:$H$42,$A23,2),"")</f>
        <v/>
      </c>
      <c r="F23" s="4" t="str">
        <f>IF(LEN($A23),INDEX(Production!$B$8:$H$42,$A23,3),"")</f>
        <v/>
      </c>
      <c r="G23" s="4"/>
      <c r="H23" s="41" t="str">
        <f>IF(LEN($A23),INDEX(Production!$B$8:$H$42,$A23,5),"")</f>
        <v/>
      </c>
      <c r="I23" s="65"/>
      <c r="J23" s="78" t="str">
        <f>IFERROR(_xlfn.AGGREGATE(15,7,(1/((Production!$G$8:$G$42=$M$3)*(Production!$H$8:$H$42=$O$3)))*(ROW($A$8:$A$42)-7),ROW($A16)),"")</f>
        <v/>
      </c>
      <c r="K23" s="63">
        <v>16</v>
      </c>
      <c r="L23" s="77" t="str">
        <f>IF(LEN($J23),INDEX(Production!$B$8:$H$42,$J23,1),"")</f>
        <v/>
      </c>
      <c r="M23" s="64"/>
      <c r="N23" s="80" t="str">
        <f>IF(LEN($J23),INDEX(Production!$B$8:$H$42,$J23,2),"")</f>
        <v/>
      </c>
      <c r="O23" s="80" t="str">
        <f>IF(LEN($J23),INDEX(Production!$B$8:$H$42,$J23,3),"")</f>
        <v/>
      </c>
      <c r="P23" s="4"/>
      <c r="Q23" s="80" t="str">
        <f>IF(LEN($J23),INDEX(Production!$B$8:$H$42,$J23,5),"")</f>
        <v/>
      </c>
      <c r="R23" s="65"/>
      <c r="T23" s="63">
        <v>16</v>
      </c>
      <c r="U23" s="64"/>
      <c r="V23" s="64"/>
      <c r="W23" s="4"/>
      <c r="X23" s="4"/>
      <c r="Y23" s="4"/>
      <c r="Z23" s="41"/>
      <c r="AA23" s="65"/>
      <c r="AC23" s="63">
        <v>16</v>
      </c>
      <c r="AD23" s="64"/>
      <c r="AE23" s="64"/>
      <c r="AF23" s="4"/>
      <c r="AG23" s="4"/>
      <c r="AH23" s="4"/>
      <c r="AI23" s="41"/>
      <c r="AJ23" s="65"/>
      <c r="AL23" s="63">
        <v>16</v>
      </c>
      <c r="AM23" s="64"/>
      <c r="AN23" s="64"/>
      <c r="AO23" s="4"/>
      <c r="AP23" s="4"/>
      <c r="AQ23" s="4"/>
      <c r="AR23" s="41"/>
      <c r="AS23" s="65"/>
      <c r="AU23" s="63">
        <v>16</v>
      </c>
      <c r="AV23" s="64"/>
      <c r="AW23" s="64"/>
      <c r="AX23" s="4"/>
      <c r="AY23" s="4"/>
      <c r="AZ23" s="4"/>
      <c r="BA23" s="41"/>
      <c r="BB23" s="65"/>
      <c r="BD23" s="63">
        <v>16</v>
      </c>
      <c r="BE23" s="64"/>
      <c r="BF23" s="64"/>
      <c r="BG23" s="4"/>
      <c r="BH23" s="4"/>
      <c r="BI23" s="4"/>
      <c r="BJ23" s="41"/>
      <c r="BK23" s="65"/>
      <c r="BM23" s="63">
        <v>16</v>
      </c>
      <c r="BN23" s="64"/>
      <c r="BO23" s="64"/>
      <c r="BP23" s="4"/>
      <c r="BQ23" s="4"/>
      <c r="BR23" s="4"/>
      <c r="BS23" s="41"/>
      <c r="BT23" s="65"/>
      <c r="BV23" s="63">
        <v>16</v>
      </c>
      <c r="BW23" s="64"/>
      <c r="BX23" s="64"/>
      <c r="BY23" s="4"/>
      <c r="BZ23" s="4"/>
      <c r="CA23" s="4"/>
      <c r="CB23" s="41"/>
      <c r="CC23" s="65"/>
      <c r="CE23" s="63">
        <v>16</v>
      </c>
      <c r="CF23" s="64"/>
      <c r="CG23" s="64"/>
      <c r="CH23" s="4"/>
      <c r="CI23" s="4"/>
      <c r="CJ23" s="4"/>
      <c r="CK23" s="41"/>
      <c r="CL23" s="65"/>
      <c r="CN23" s="63">
        <v>16</v>
      </c>
      <c r="CO23" s="64"/>
      <c r="CP23" s="64"/>
      <c r="CQ23" s="4"/>
      <c r="CR23" s="4"/>
      <c r="CS23" s="4"/>
      <c r="CT23" s="41"/>
      <c r="CU23" s="65"/>
      <c r="CW23" s="63">
        <v>16</v>
      </c>
      <c r="CX23" s="64"/>
      <c r="CY23" s="64"/>
      <c r="CZ23" s="4"/>
      <c r="DA23" s="4"/>
      <c r="DB23" s="4"/>
      <c r="DC23" s="41"/>
      <c r="DD23" s="65"/>
      <c r="DF23" s="63">
        <v>16</v>
      </c>
      <c r="DG23" s="64"/>
      <c r="DH23" s="64"/>
      <c r="DI23" s="4"/>
      <c r="DJ23" s="4"/>
      <c r="DK23" s="4"/>
      <c r="DL23" s="41"/>
      <c r="DM23" s="65"/>
    </row>
    <row r="24" spans="1:117" x14ac:dyDescent="0.2">
      <c r="A24" s="83" t="str">
        <f>IFERROR(_xlfn.AGGREGATE(15,7,(1/((Production!$G$8:$G$42=$D$3)*(Production!$H$8:$H$42=$F$3)))*(ROW($A$8:$A$42)-7),ROW($A17)),"")</f>
        <v/>
      </c>
      <c r="B24" s="63">
        <v>17</v>
      </c>
      <c r="C24" s="77" t="str">
        <f>IF(LEN($A24),INDEX(Production!$B$8:$H$42,$A24,1),"")</f>
        <v/>
      </c>
      <c r="D24" s="64"/>
      <c r="E24" s="4" t="str">
        <f>IF(LEN($A24),INDEX(Production!$B$8:$H$42,$A24,2),"")</f>
        <v/>
      </c>
      <c r="F24" s="4" t="str">
        <f>IF(LEN($A24),INDEX(Production!$B$8:$H$42,$A24,3),"")</f>
        <v/>
      </c>
      <c r="G24" s="4"/>
      <c r="H24" s="41" t="str">
        <f>IF(LEN($A24),INDEX(Production!$B$8:$H$42,$A24,5),"")</f>
        <v/>
      </c>
      <c r="I24" s="65"/>
      <c r="J24" s="78" t="str">
        <f>IFERROR(_xlfn.AGGREGATE(15,7,(1/((Production!$G$8:$G$42=$M$3)*(Production!$H$8:$H$42=$O$3)))*(ROW($A$8:$A$42)-7),ROW($A17)),"")</f>
        <v/>
      </c>
      <c r="K24" s="63">
        <v>17</v>
      </c>
      <c r="L24" s="77" t="str">
        <f>IF(LEN($J24),INDEX(Production!$B$8:$H$42,$J24,1),"")</f>
        <v/>
      </c>
      <c r="M24" s="64"/>
      <c r="N24" s="80" t="str">
        <f>IF(LEN($J24),INDEX(Production!$B$8:$H$42,$J24,2),"")</f>
        <v/>
      </c>
      <c r="O24" s="80" t="str">
        <f>IF(LEN($J24),INDEX(Production!$B$8:$H$42,$J24,3),"")</f>
        <v/>
      </c>
      <c r="P24" s="4"/>
      <c r="Q24" s="80" t="str">
        <f>IF(LEN($J24),INDEX(Production!$B$8:$H$42,$J24,5),"")</f>
        <v/>
      </c>
      <c r="R24" s="65"/>
      <c r="T24" s="63">
        <v>17</v>
      </c>
      <c r="U24" s="64"/>
      <c r="V24" s="64"/>
      <c r="W24" s="4"/>
      <c r="X24" s="4"/>
      <c r="Y24" s="4"/>
      <c r="Z24" s="41"/>
      <c r="AA24" s="65"/>
      <c r="AC24" s="63">
        <v>17</v>
      </c>
      <c r="AD24" s="64"/>
      <c r="AE24" s="64"/>
      <c r="AF24" s="4"/>
      <c r="AG24" s="4"/>
      <c r="AH24" s="4"/>
      <c r="AI24" s="41"/>
      <c r="AJ24" s="65"/>
      <c r="AL24" s="63">
        <v>17</v>
      </c>
      <c r="AM24" s="64"/>
      <c r="AN24" s="64"/>
      <c r="AO24" s="4"/>
      <c r="AP24" s="4"/>
      <c r="AQ24" s="4"/>
      <c r="AR24" s="41"/>
      <c r="AS24" s="65"/>
      <c r="AU24" s="63">
        <v>17</v>
      </c>
      <c r="AV24" s="64"/>
      <c r="AW24" s="64"/>
      <c r="AX24" s="4"/>
      <c r="AY24" s="4"/>
      <c r="AZ24" s="4"/>
      <c r="BA24" s="41"/>
      <c r="BB24" s="65"/>
      <c r="BD24" s="63">
        <v>17</v>
      </c>
      <c r="BE24" s="64"/>
      <c r="BF24" s="64"/>
      <c r="BG24" s="4"/>
      <c r="BH24" s="4"/>
      <c r="BI24" s="4"/>
      <c r="BJ24" s="41"/>
      <c r="BK24" s="65"/>
      <c r="BM24" s="63">
        <v>17</v>
      </c>
      <c r="BN24" s="64"/>
      <c r="BO24" s="64"/>
      <c r="BP24" s="4"/>
      <c r="BQ24" s="4"/>
      <c r="BR24" s="4"/>
      <c r="BS24" s="41"/>
      <c r="BT24" s="65"/>
      <c r="BV24" s="63">
        <v>17</v>
      </c>
      <c r="BW24" s="64"/>
      <c r="BX24" s="64"/>
      <c r="BY24" s="4"/>
      <c r="BZ24" s="4"/>
      <c r="CA24" s="4"/>
      <c r="CB24" s="41"/>
      <c r="CC24" s="65"/>
      <c r="CE24" s="63">
        <v>17</v>
      </c>
      <c r="CF24" s="64"/>
      <c r="CG24" s="64"/>
      <c r="CH24" s="4"/>
      <c r="CI24" s="4"/>
      <c r="CJ24" s="4"/>
      <c r="CK24" s="41"/>
      <c r="CL24" s="65"/>
      <c r="CN24" s="63">
        <v>17</v>
      </c>
      <c r="CO24" s="64"/>
      <c r="CP24" s="64"/>
      <c r="CQ24" s="4"/>
      <c r="CR24" s="4"/>
      <c r="CS24" s="4"/>
      <c r="CT24" s="41"/>
      <c r="CU24" s="65"/>
      <c r="CW24" s="63">
        <v>17</v>
      </c>
      <c r="CX24" s="64"/>
      <c r="CY24" s="64"/>
      <c r="CZ24" s="4"/>
      <c r="DA24" s="4"/>
      <c r="DB24" s="4"/>
      <c r="DC24" s="41"/>
      <c r="DD24" s="65"/>
      <c r="DF24" s="63">
        <v>17</v>
      </c>
      <c r="DG24" s="64"/>
      <c r="DH24" s="64"/>
      <c r="DI24" s="4"/>
      <c r="DJ24" s="4"/>
      <c r="DK24" s="4"/>
      <c r="DL24" s="41"/>
      <c r="DM24" s="65"/>
    </row>
    <row r="25" spans="1:117" x14ac:dyDescent="0.2">
      <c r="A25" s="83" t="str">
        <f>IFERROR(_xlfn.AGGREGATE(15,7,(1/((Production!$G$8:$G$42=$D$3)*(Production!$H$8:$H$42=$F$3)))*(ROW($A$8:$A$42)-7),ROW($A18)),"")</f>
        <v/>
      </c>
      <c r="B25" s="63">
        <v>18</v>
      </c>
      <c r="C25" s="77" t="str">
        <f>IF(LEN($A25),INDEX(Production!$B$8:$H$42,$A25,1),"")</f>
        <v/>
      </c>
      <c r="D25" s="64"/>
      <c r="E25" s="4" t="str">
        <f>IF(LEN($A25),INDEX(Production!$B$8:$H$42,$A25,2),"")</f>
        <v/>
      </c>
      <c r="F25" s="4" t="str">
        <f>IF(LEN($A25),INDEX(Production!$B$8:$H$42,$A25,3),"")</f>
        <v/>
      </c>
      <c r="G25" s="4"/>
      <c r="H25" s="41" t="str">
        <f>IF(LEN($A25),INDEX(Production!$B$8:$H$42,$A25,5),"")</f>
        <v/>
      </c>
      <c r="I25" s="65"/>
      <c r="J25" s="78" t="str">
        <f>IFERROR(_xlfn.AGGREGATE(15,7,(1/((Production!$G$8:$G$42=$M$3)*(Production!$H$8:$H$42=$O$3)))*(ROW($A$8:$A$42)-7),ROW($A18)),"")</f>
        <v/>
      </c>
      <c r="K25" s="63">
        <v>18</v>
      </c>
      <c r="L25" s="77" t="str">
        <f>IF(LEN($J25),INDEX(Production!$B$8:$H$42,$J25,1),"")</f>
        <v/>
      </c>
      <c r="M25" s="64"/>
      <c r="N25" s="80" t="str">
        <f>IF(LEN($J25),INDEX(Production!$B$8:$H$42,$J25,2),"")</f>
        <v/>
      </c>
      <c r="O25" s="80" t="str">
        <f>IF(LEN($J25),INDEX(Production!$B$8:$H$42,$J25,3),"")</f>
        <v/>
      </c>
      <c r="P25" s="4"/>
      <c r="Q25" s="80" t="str">
        <f>IF(LEN($J25),INDEX(Production!$B$8:$H$42,$J25,5),"")</f>
        <v/>
      </c>
      <c r="R25" s="65"/>
      <c r="T25" s="63">
        <v>18</v>
      </c>
      <c r="U25" s="64"/>
      <c r="V25" s="64"/>
      <c r="W25" s="4"/>
      <c r="X25" s="4"/>
      <c r="Y25" s="4"/>
      <c r="Z25" s="41"/>
      <c r="AA25" s="65"/>
      <c r="AC25" s="63">
        <v>18</v>
      </c>
      <c r="AD25" s="64"/>
      <c r="AE25" s="64"/>
      <c r="AF25" s="4"/>
      <c r="AG25" s="4"/>
      <c r="AH25" s="4"/>
      <c r="AI25" s="41"/>
      <c r="AJ25" s="65"/>
      <c r="AL25" s="63">
        <v>18</v>
      </c>
      <c r="AM25" s="64"/>
      <c r="AN25" s="64"/>
      <c r="AO25" s="4"/>
      <c r="AP25" s="4"/>
      <c r="AQ25" s="4"/>
      <c r="AR25" s="41"/>
      <c r="AS25" s="65"/>
      <c r="AU25" s="63">
        <v>18</v>
      </c>
      <c r="AV25" s="64"/>
      <c r="AW25" s="64"/>
      <c r="AX25" s="4"/>
      <c r="AY25" s="4"/>
      <c r="AZ25" s="4"/>
      <c r="BA25" s="41"/>
      <c r="BB25" s="65"/>
      <c r="BD25" s="63">
        <v>18</v>
      </c>
      <c r="BE25" s="64"/>
      <c r="BF25" s="64"/>
      <c r="BG25" s="4"/>
      <c r="BH25" s="4"/>
      <c r="BI25" s="4"/>
      <c r="BJ25" s="41"/>
      <c r="BK25" s="65"/>
      <c r="BM25" s="63">
        <v>18</v>
      </c>
      <c r="BN25" s="64"/>
      <c r="BO25" s="64"/>
      <c r="BP25" s="4"/>
      <c r="BQ25" s="4"/>
      <c r="BR25" s="4"/>
      <c r="BS25" s="41"/>
      <c r="BT25" s="65"/>
      <c r="BV25" s="63">
        <v>18</v>
      </c>
      <c r="BW25" s="64"/>
      <c r="BX25" s="64"/>
      <c r="BY25" s="4"/>
      <c r="BZ25" s="4"/>
      <c r="CA25" s="4"/>
      <c r="CB25" s="41"/>
      <c r="CC25" s="65"/>
      <c r="CE25" s="63">
        <v>18</v>
      </c>
      <c r="CF25" s="64"/>
      <c r="CG25" s="64"/>
      <c r="CH25" s="4"/>
      <c r="CI25" s="4"/>
      <c r="CJ25" s="4"/>
      <c r="CK25" s="41"/>
      <c r="CL25" s="65"/>
      <c r="CN25" s="63">
        <v>18</v>
      </c>
      <c r="CO25" s="64"/>
      <c r="CP25" s="64"/>
      <c r="CQ25" s="4"/>
      <c r="CR25" s="4"/>
      <c r="CS25" s="4"/>
      <c r="CT25" s="41"/>
      <c r="CU25" s="65"/>
      <c r="CW25" s="63">
        <v>18</v>
      </c>
      <c r="CX25" s="64"/>
      <c r="CY25" s="64"/>
      <c r="CZ25" s="4"/>
      <c r="DA25" s="4"/>
      <c r="DB25" s="4"/>
      <c r="DC25" s="41"/>
      <c r="DD25" s="65"/>
      <c r="DF25" s="63">
        <v>18</v>
      </c>
      <c r="DG25" s="64"/>
      <c r="DH25" s="64"/>
      <c r="DI25" s="4"/>
      <c r="DJ25" s="4"/>
      <c r="DK25" s="4"/>
      <c r="DL25" s="41"/>
      <c r="DM25" s="65"/>
    </row>
    <row r="26" spans="1:117" x14ac:dyDescent="0.2">
      <c r="A26" s="83" t="str">
        <f>IFERROR(_xlfn.AGGREGATE(15,7,(1/((Production!$G$8:$G$42=$D$3)*(Production!$H$8:$H$42=$F$3)))*(ROW($A$8:$A$42)-7),ROW($A19)),"")</f>
        <v/>
      </c>
      <c r="B26" s="63">
        <v>19</v>
      </c>
      <c r="C26" s="77" t="str">
        <f>IF(LEN($A26),INDEX(Production!$B$8:$H$42,$A26,1),"")</f>
        <v/>
      </c>
      <c r="D26" s="64"/>
      <c r="E26" s="4" t="str">
        <f>IF(LEN($A26),INDEX(Production!$B$8:$H$42,$A26,2),"")</f>
        <v/>
      </c>
      <c r="F26" s="4" t="str">
        <f>IF(LEN($A26),INDEX(Production!$B$8:$H$42,$A26,3),"")</f>
        <v/>
      </c>
      <c r="G26" s="4"/>
      <c r="H26" s="41" t="str">
        <f>IF(LEN($A26),INDEX(Production!$B$8:$H$42,$A26,5),"")</f>
        <v/>
      </c>
      <c r="I26" s="65"/>
      <c r="J26" s="78" t="str">
        <f>IFERROR(_xlfn.AGGREGATE(15,7,(1/((Production!$G$8:$G$42=$M$3)*(Production!$H$8:$H$42=$O$3)))*(ROW($A$8:$A$42)-7),ROW($A19)),"")</f>
        <v/>
      </c>
      <c r="K26" s="63">
        <v>19</v>
      </c>
      <c r="L26" s="77" t="str">
        <f>IF(LEN($J26),INDEX(Production!$B$8:$H$42,$J26,1),"")</f>
        <v/>
      </c>
      <c r="M26" s="64"/>
      <c r="N26" s="80" t="str">
        <f>IF(LEN($J26),INDEX(Production!$B$8:$H$42,$J26,2),"")</f>
        <v/>
      </c>
      <c r="O26" s="80" t="str">
        <f>IF(LEN($J26),INDEX(Production!$B$8:$H$42,$J26,3),"")</f>
        <v/>
      </c>
      <c r="P26" s="4"/>
      <c r="Q26" s="80" t="str">
        <f>IF(LEN($J26),INDEX(Production!$B$8:$H$42,$J26,5),"")</f>
        <v/>
      </c>
      <c r="R26" s="65"/>
      <c r="T26" s="63">
        <v>19</v>
      </c>
      <c r="U26" s="64"/>
      <c r="V26" s="64"/>
      <c r="W26" s="4"/>
      <c r="X26" s="4"/>
      <c r="Y26" s="4"/>
      <c r="Z26" s="41"/>
      <c r="AA26" s="65"/>
      <c r="AC26" s="63">
        <v>19</v>
      </c>
      <c r="AD26" s="64"/>
      <c r="AE26" s="64"/>
      <c r="AF26" s="4"/>
      <c r="AG26" s="4"/>
      <c r="AH26" s="4"/>
      <c r="AI26" s="41"/>
      <c r="AJ26" s="65"/>
      <c r="AL26" s="63">
        <v>19</v>
      </c>
      <c r="AM26" s="64"/>
      <c r="AN26" s="64"/>
      <c r="AO26" s="4"/>
      <c r="AP26" s="4"/>
      <c r="AQ26" s="4"/>
      <c r="AR26" s="41"/>
      <c r="AS26" s="65"/>
      <c r="AU26" s="63">
        <v>19</v>
      </c>
      <c r="AV26" s="64"/>
      <c r="AW26" s="64"/>
      <c r="AX26" s="4"/>
      <c r="AY26" s="4"/>
      <c r="AZ26" s="4"/>
      <c r="BA26" s="41"/>
      <c r="BB26" s="65"/>
      <c r="BD26" s="63">
        <v>19</v>
      </c>
      <c r="BE26" s="64"/>
      <c r="BF26" s="64"/>
      <c r="BG26" s="4"/>
      <c r="BH26" s="4"/>
      <c r="BI26" s="4"/>
      <c r="BJ26" s="41"/>
      <c r="BK26" s="65"/>
      <c r="BM26" s="63">
        <v>19</v>
      </c>
      <c r="BN26" s="64"/>
      <c r="BO26" s="64"/>
      <c r="BP26" s="4"/>
      <c r="BQ26" s="4"/>
      <c r="BR26" s="4"/>
      <c r="BS26" s="41"/>
      <c r="BT26" s="65"/>
      <c r="BV26" s="63">
        <v>19</v>
      </c>
      <c r="BW26" s="64"/>
      <c r="BX26" s="64"/>
      <c r="BY26" s="4"/>
      <c r="BZ26" s="4"/>
      <c r="CA26" s="4"/>
      <c r="CB26" s="41"/>
      <c r="CC26" s="65"/>
      <c r="CE26" s="63">
        <v>19</v>
      </c>
      <c r="CF26" s="64"/>
      <c r="CG26" s="64"/>
      <c r="CH26" s="4"/>
      <c r="CI26" s="4"/>
      <c r="CJ26" s="4"/>
      <c r="CK26" s="41"/>
      <c r="CL26" s="65"/>
      <c r="CN26" s="63">
        <v>19</v>
      </c>
      <c r="CO26" s="64"/>
      <c r="CP26" s="64"/>
      <c r="CQ26" s="4"/>
      <c r="CR26" s="4"/>
      <c r="CS26" s="4"/>
      <c r="CT26" s="41"/>
      <c r="CU26" s="65"/>
      <c r="CW26" s="63">
        <v>19</v>
      </c>
      <c r="CX26" s="64"/>
      <c r="CY26" s="64"/>
      <c r="CZ26" s="4"/>
      <c r="DA26" s="4"/>
      <c r="DB26" s="4"/>
      <c r="DC26" s="41"/>
      <c r="DD26" s="65"/>
      <c r="DF26" s="63">
        <v>19</v>
      </c>
      <c r="DG26" s="64"/>
      <c r="DH26" s="64"/>
      <c r="DI26" s="4"/>
      <c r="DJ26" s="4"/>
      <c r="DK26" s="4"/>
      <c r="DL26" s="41"/>
      <c r="DM26" s="65"/>
    </row>
    <row r="27" spans="1:117" x14ac:dyDescent="0.2">
      <c r="A27" s="83" t="str">
        <f>IFERROR(_xlfn.AGGREGATE(15,7,(1/((Production!$G$8:$G$42=$D$3)*(Production!$H$8:$H$42=$F$3)))*(ROW($A$8:$A$42)-7),ROW($A20)),"")</f>
        <v/>
      </c>
      <c r="B27" s="63">
        <v>20</v>
      </c>
      <c r="C27" s="77" t="str">
        <f>IF(LEN($A27),INDEX(Production!$B$8:$H$42,$A27,1),"")</f>
        <v/>
      </c>
      <c r="D27" s="64"/>
      <c r="E27" s="4" t="str">
        <f>IF(LEN($A27),INDEX(Production!$B$8:$H$42,$A27,2),"")</f>
        <v/>
      </c>
      <c r="F27" s="4" t="str">
        <f>IF(LEN($A27),INDEX(Production!$B$8:$H$42,$A27,3),"")</f>
        <v/>
      </c>
      <c r="G27" s="4"/>
      <c r="H27" s="41" t="str">
        <f>IF(LEN($A27),INDEX(Production!$B$8:$H$42,$A27,5),"")</f>
        <v/>
      </c>
      <c r="I27" s="65"/>
      <c r="J27" s="78" t="str">
        <f>IFERROR(_xlfn.AGGREGATE(15,7,(1/((Production!$G$8:$G$42=$M$3)*(Production!$H$8:$H$42=$O$3)))*(ROW($A$8:$A$42)-7),ROW($A20)),"")</f>
        <v/>
      </c>
      <c r="K27" s="63">
        <v>20</v>
      </c>
      <c r="L27" s="77" t="str">
        <f>IF(LEN($J27),INDEX(Production!$B$8:$H$42,$J27,1),"")</f>
        <v/>
      </c>
      <c r="M27" s="64"/>
      <c r="N27" s="80" t="str">
        <f>IF(LEN($J27),INDEX(Production!$B$8:$H$42,$J27,2),"")</f>
        <v/>
      </c>
      <c r="O27" s="80" t="str">
        <f>IF(LEN($J27),INDEX(Production!$B$8:$H$42,$J27,3),"")</f>
        <v/>
      </c>
      <c r="P27" s="4"/>
      <c r="Q27" s="80" t="str">
        <f>IF(LEN($J27),INDEX(Production!$B$8:$H$42,$J27,5),"")</f>
        <v/>
      </c>
      <c r="R27" s="65"/>
      <c r="T27" s="63">
        <v>20</v>
      </c>
      <c r="U27" s="64"/>
      <c r="V27" s="64"/>
      <c r="W27" s="4"/>
      <c r="X27" s="4"/>
      <c r="Y27" s="4"/>
      <c r="Z27" s="41"/>
      <c r="AA27" s="65"/>
      <c r="AC27" s="63">
        <v>20</v>
      </c>
      <c r="AD27" s="64"/>
      <c r="AE27" s="64"/>
      <c r="AF27" s="4"/>
      <c r="AG27" s="4"/>
      <c r="AH27" s="4"/>
      <c r="AI27" s="41"/>
      <c r="AJ27" s="65"/>
      <c r="AL27" s="63">
        <v>20</v>
      </c>
      <c r="AM27" s="64"/>
      <c r="AN27" s="64"/>
      <c r="AO27" s="4"/>
      <c r="AP27" s="4"/>
      <c r="AQ27" s="4"/>
      <c r="AR27" s="41"/>
      <c r="AS27" s="65"/>
      <c r="AU27" s="63">
        <v>20</v>
      </c>
      <c r="AV27" s="64"/>
      <c r="AW27" s="64"/>
      <c r="AX27" s="4"/>
      <c r="AY27" s="4"/>
      <c r="AZ27" s="4"/>
      <c r="BA27" s="41"/>
      <c r="BB27" s="65"/>
      <c r="BD27" s="63">
        <v>20</v>
      </c>
      <c r="BE27" s="64"/>
      <c r="BF27" s="64"/>
      <c r="BG27" s="4"/>
      <c r="BH27" s="4"/>
      <c r="BI27" s="4"/>
      <c r="BJ27" s="41"/>
      <c r="BK27" s="65"/>
      <c r="BM27" s="63">
        <v>20</v>
      </c>
      <c r="BN27" s="64"/>
      <c r="BO27" s="64"/>
      <c r="BP27" s="4"/>
      <c r="BQ27" s="4"/>
      <c r="BR27" s="4"/>
      <c r="BS27" s="41"/>
      <c r="BT27" s="65"/>
      <c r="BV27" s="63">
        <v>20</v>
      </c>
      <c r="BW27" s="64"/>
      <c r="BX27" s="64"/>
      <c r="BY27" s="4"/>
      <c r="BZ27" s="4"/>
      <c r="CA27" s="4"/>
      <c r="CB27" s="41"/>
      <c r="CC27" s="65"/>
      <c r="CE27" s="63">
        <v>20</v>
      </c>
      <c r="CF27" s="64"/>
      <c r="CG27" s="64"/>
      <c r="CH27" s="4"/>
      <c r="CI27" s="4"/>
      <c r="CJ27" s="4"/>
      <c r="CK27" s="41"/>
      <c r="CL27" s="65"/>
      <c r="CN27" s="63">
        <v>20</v>
      </c>
      <c r="CO27" s="64"/>
      <c r="CP27" s="64"/>
      <c r="CQ27" s="4"/>
      <c r="CR27" s="4"/>
      <c r="CS27" s="4"/>
      <c r="CT27" s="41"/>
      <c r="CU27" s="65"/>
      <c r="CW27" s="63">
        <v>20</v>
      </c>
      <c r="CX27" s="64"/>
      <c r="CY27" s="64"/>
      <c r="CZ27" s="4"/>
      <c r="DA27" s="4"/>
      <c r="DB27" s="4"/>
      <c r="DC27" s="41"/>
      <c r="DD27" s="65"/>
      <c r="DF27" s="63">
        <v>20</v>
      </c>
      <c r="DG27" s="64"/>
      <c r="DH27" s="64"/>
      <c r="DI27" s="4"/>
      <c r="DJ27" s="4"/>
      <c r="DK27" s="4"/>
      <c r="DL27" s="41"/>
      <c r="DM27" s="65"/>
    </row>
    <row r="28" spans="1:117" x14ac:dyDescent="0.2">
      <c r="A28" s="83" t="str">
        <f>IFERROR(_xlfn.AGGREGATE(15,7,(1/((Production!$G$8:$G$42=$D$3)*(Production!$H$8:$H$42=$F$3)))*(ROW($A$8:$A$42)-7),ROW($A21)),"")</f>
        <v/>
      </c>
      <c r="B28" s="63">
        <v>21</v>
      </c>
      <c r="C28" s="77" t="str">
        <f>IF(LEN($A28),INDEX(Production!$B$8:$H$42,$A28,1),"")</f>
        <v/>
      </c>
      <c r="D28" s="64"/>
      <c r="E28" s="4" t="str">
        <f>IF(LEN($A28),INDEX(Production!$B$8:$H$42,$A28,2),"")</f>
        <v/>
      </c>
      <c r="F28" s="4" t="str">
        <f>IF(LEN($A28),INDEX(Production!$B$8:$H$42,$A28,3),"")</f>
        <v/>
      </c>
      <c r="G28" s="4"/>
      <c r="H28" s="41" t="str">
        <f>IF(LEN($A28),INDEX(Production!$B$8:$H$42,$A28,5),"")</f>
        <v/>
      </c>
      <c r="I28" s="65"/>
      <c r="J28" s="78" t="str">
        <f>IFERROR(_xlfn.AGGREGATE(15,7,(1/((Production!$G$8:$G$42=$M$3)*(Production!$H$8:$H$42=$O$3)))*(ROW($A$8:$A$42)-7),ROW($A21)),"")</f>
        <v/>
      </c>
      <c r="K28" s="63">
        <v>21</v>
      </c>
      <c r="L28" s="77" t="str">
        <f>IF(LEN($J28),INDEX(Production!$B$8:$H$42,$J28,1),"")</f>
        <v/>
      </c>
      <c r="M28" s="64"/>
      <c r="N28" s="80" t="str">
        <f>IF(LEN($J28),INDEX(Production!$B$8:$H$42,$J28,2),"")</f>
        <v/>
      </c>
      <c r="O28" s="80" t="str">
        <f>IF(LEN($J28),INDEX(Production!$B$8:$H$42,$J28,3),"")</f>
        <v/>
      </c>
      <c r="P28" s="4"/>
      <c r="Q28" s="80" t="str">
        <f>IF(LEN($J28),INDEX(Production!$B$8:$H$42,$J28,5),"")</f>
        <v/>
      </c>
      <c r="R28" s="65"/>
      <c r="T28" s="63">
        <v>21</v>
      </c>
      <c r="U28" s="64"/>
      <c r="V28" s="64"/>
      <c r="W28" s="4"/>
      <c r="X28" s="4"/>
      <c r="Y28" s="4"/>
      <c r="Z28" s="41"/>
      <c r="AA28" s="65"/>
      <c r="AC28" s="63">
        <v>21</v>
      </c>
      <c r="AD28" s="64"/>
      <c r="AE28" s="64"/>
      <c r="AF28" s="4"/>
      <c r="AG28" s="4"/>
      <c r="AH28" s="4"/>
      <c r="AI28" s="41"/>
      <c r="AJ28" s="65"/>
      <c r="AL28" s="63">
        <v>21</v>
      </c>
      <c r="AM28" s="64"/>
      <c r="AN28" s="64"/>
      <c r="AO28" s="4"/>
      <c r="AP28" s="4"/>
      <c r="AQ28" s="4"/>
      <c r="AR28" s="41"/>
      <c r="AS28" s="65"/>
      <c r="AU28" s="63">
        <v>21</v>
      </c>
      <c r="AV28" s="64"/>
      <c r="AW28" s="64"/>
      <c r="AX28" s="4"/>
      <c r="AY28" s="4"/>
      <c r="AZ28" s="4"/>
      <c r="BA28" s="41"/>
      <c r="BB28" s="65"/>
      <c r="BD28" s="63">
        <v>21</v>
      </c>
      <c r="BE28" s="64"/>
      <c r="BF28" s="64"/>
      <c r="BG28" s="4"/>
      <c r="BH28" s="4"/>
      <c r="BI28" s="4"/>
      <c r="BJ28" s="41"/>
      <c r="BK28" s="65"/>
      <c r="BM28" s="63">
        <v>21</v>
      </c>
      <c r="BN28" s="64"/>
      <c r="BO28" s="64"/>
      <c r="BP28" s="4"/>
      <c r="BQ28" s="4"/>
      <c r="BR28" s="4"/>
      <c r="BS28" s="41"/>
      <c r="BT28" s="65"/>
      <c r="BV28" s="63">
        <v>21</v>
      </c>
      <c r="BW28" s="64"/>
      <c r="BX28" s="64"/>
      <c r="BY28" s="4"/>
      <c r="BZ28" s="4"/>
      <c r="CA28" s="4"/>
      <c r="CB28" s="41"/>
      <c r="CC28" s="65"/>
      <c r="CE28" s="63">
        <v>21</v>
      </c>
      <c r="CF28" s="64"/>
      <c r="CG28" s="64"/>
      <c r="CH28" s="4"/>
      <c r="CI28" s="4"/>
      <c r="CJ28" s="4"/>
      <c r="CK28" s="41"/>
      <c r="CL28" s="65"/>
      <c r="CN28" s="63">
        <v>21</v>
      </c>
      <c r="CO28" s="64"/>
      <c r="CP28" s="64"/>
      <c r="CQ28" s="4"/>
      <c r="CR28" s="4"/>
      <c r="CS28" s="4"/>
      <c r="CT28" s="41"/>
      <c r="CU28" s="65"/>
      <c r="CW28" s="63">
        <v>21</v>
      </c>
      <c r="CX28" s="64"/>
      <c r="CY28" s="64"/>
      <c r="CZ28" s="4"/>
      <c r="DA28" s="4"/>
      <c r="DB28" s="4"/>
      <c r="DC28" s="41"/>
      <c r="DD28" s="65"/>
      <c r="DF28" s="63">
        <v>21</v>
      </c>
      <c r="DG28" s="64"/>
      <c r="DH28" s="64"/>
      <c r="DI28" s="4"/>
      <c r="DJ28" s="4"/>
      <c r="DK28" s="4"/>
      <c r="DL28" s="41"/>
      <c r="DM28" s="65"/>
    </row>
    <row r="29" spans="1:117" x14ac:dyDescent="0.2">
      <c r="A29" s="83" t="str">
        <f>IFERROR(_xlfn.AGGREGATE(15,7,(1/((Production!$G$8:$G$42=$D$3)*(Production!$H$8:$H$42=$F$3)))*(ROW($A$8:$A$42)-7),ROW($A22)),"")</f>
        <v/>
      </c>
      <c r="B29" s="63">
        <v>22</v>
      </c>
      <c r="C29" s="77" t="str">
        <f>IF(LEN($A29),INDEX(Production!$B$8:$H$42,$A29,1),"")</f>
        <v/>
      </c>
      <c r="D29" s="64"/>
      <c r="E29" s="4" t="str">
        <f>IF(LEN($A29),INDEX(Production!$B$8:$H$42,$A29,2),"")</f>
        <v/>
      </c>
      <c r="F29" s="4" t="str">
        <f>IF(LEN($A29),INDEX(Production!$B$8:$H$42,$A29,3),"")</f>
        <v/>
      </c>
      <c r="G29" s="4"/>
      <c r="H29" s="41" t="str">
        <f>IF(LEN($A29),INDEX(Production!$B$8:$H$42,$A29,5),"")</f>
        <v/>
      </c>
      <c r="I29" s="65"/>
      <c r="J29" s="78" t="str">
        <f>IFERROR(_xlfn.AGGREGATE(15,7,(1/((Production!$G$8:$G$42=$M$3)*(Production!$H$8:$H$42=$O$3)))*(ROW($A$8:$A$42)-7),ROW($A22)),"")</f>
        <v/>
      </c>
      <c r="K29" s="63">
        <v>22</v>
      </c>
      <c r="L29" s="77" t="str">
        <f>IF(LEN($J29),INDEX(Production!$B$8:$H$42,$J29,1),"")</f>
        <v/>
      </c>
      <c r="M29" s="64"/>
      <c r="N29" s="80" t="str">
        <f>IF(LEN($J29),INDEX(Production!$B$8:$H$42,$J29,2),"")</f>
        <v/>
      </c>
      <c r="O29" s="80" t="str">
        <f>IF(LEN($J29),INDEX(Production!$B$8:$H$42,$J29,3),"")</f>
        <v/>
      </c>
      <c r="P29" s="4"/>
      <c r="Q29" s="80" t="str">
        <f>IF(LEN($J29),INDEX(Production!$B$8:$H$42,$J29,5),"")</f>
        <v/>
      </c>
      <c r="R29" s="65"/>
      <c r="T29" s="63">
        <v>22</v>
      </c>
      <c r="U29" s="64"/>
      <c r="V29" s="64"/>
      <c r="W29" s="4"/>
      <c r="X29" s="4"/>
      <c r="Y29" s="4"/>
      <c r="Z29" s="41"/>
      <c r="AA29" s="65"/>
      <c r="AC29" s="63">
        <v>22</v>
      </c>
      <c r="AD29" s="64"/>
      <c r="AE29" s="64"/>
      <c r="AF29" s="4"/>
      <c r="AG29" s="4"/>
      <c r="AH29" s="4"/>
      <c r="AI29" s="41"/>
      <c r="AJ29" s="65"/>
      <c r="AL29" s="63">
        <v>22</v>
      </c>
      <c r="AM29" s="64"/>
      <c r="AN29" s="64"/>
      <c r="AO29" s="4"/>
      <c r="AP29" s="4"/>
      <c r="AQ29" s="4"/>
      <c r="AR29" s="41"/>
      <c r="AS29" s="65"/>
      <c r="AU29" s="63">
        <v>22</v>
      </c>
      <c r="AV29" s="64"/>
      <c r="AW29" s="64"/>
      <c r="AX29" s="4"/>
      <c r="AY29" s="4"/>
      <c r="AZ29" s="4"/>
      <c r="BA29" s="41"/>
      <c r="BB29" s="65"/>
      <c r="BD29" s="63">
        <v>22</v>
      </c>
      <c r="BE29" s="64"/>
      <c r="BF29" s="64"/>
      <c r="BG29" s="4"/>
      <c r="BH29" s="4"/>
      <c r="BI29" s="4"/>
      <c r="BJ29" s="41"/>
      <c r="BK29" s="65"/>
      <c r="BM29" s="63">
        <v>22</v>
      </c>
      <c r="BN29" s="64"/>
      <c r="BO29" s="64"/>
      <c r="BP29" s="4"/>
      <c r="BQ29" s="4"/>
      <c r="BR29" s="4"/>
      <c r="BS29" s="41"/>
      <c r="BT29" s="65"/>
      <c r="BV29" s="63">
        <v>22</v>
      </c>
      <c r="BW29" s="64"/>
      <c r="BX29" s="64"/>
      <c r="BY29" s="4"/>
      <c r="BZ29" s="4"/>
      <c r="CA29" s="4"/>
      <c r="CB29" s="41"/>
      <c r="CC29" s="65"/>
      <c r="CE29" s="63">
        <v>22</v>
      </c>
      <c r="CF29" s="64"/>
      <c r="CG29" s="64"/>
      <c r="CH29" s="4"/>
      <c r="CI29" s="4"/>
      <c r="CJ29" s="4"/>
      <c r="CK29" s="41"/>
      <c r="CL29" s="65"/>
      <c r="CN29" s="63">
        <v>22</v>
      </c>
      <c r="CO29" s="64"/>
      <c r="CP29" s="64"/>
      <c r="CQ29" s="4"/>
      <c r="CR29" s="4"/>
      <c r="CS29" s="4"/>
      <c r="CT29" s="41"/>
      <c r="CU29" s="65"/>
      <c r="CW29" s="63">
        <v>22</v>
      </c>
      <c r="CX29" s="64"/>
      <c r="CY29" s="64"/>
      <c r="CZ29" s="4"/>
      <c r="DA29" s="4"/>
      <c r="DB29" s="4"/>
      <c r="DC29" s="41"/>
      <c r="DD29" s="65"/>
      <c r="DF29" s="63">
        <v>22</v>
      </c>
      <c r="DG29" s="64"/>
      <c r="DH29" s="64"/>
      <c r="DI29" s="4"/>
      <c r="DJ29" s="4"/>
      <c r="DK29" s="4"/>
      <c r="DL29" s="41"/>
      <c r="DM29" s="65"/>
    </row>
    <row r="30" spans="1:117" x14ac:dyDescent="0.2">
      <c r="A30" s="83" t="str">
        <f>IFERROR(_xlfn.AGGREGATE(15,7,(1/((Production!$G$8:$G$42=$D$3)*(Production!$H$8:$H$42=$F$3)))*(ROW($A$8:$A$42)-7),ROW($A23)),"")</f>
        <v/>
      </c>
      <c r="B30" s="63">
        <v>23</v>
      </c>
      <c r="C30" s="77" t="str">
        <f>IF(LEN($A30),INDEX(Production!$B$8:$H$42,$A30,1),"")</f>
        <v/>
      </c>
      <c r="D30" s="64"/>
      <c r="E30" s="4" t="str">
        <f>IF(LEN($A30),INDEX(Production!$B$8:$H$42,$A30,2),"")</f>
        <v/>
      </c>
      <c r="F30" s="4" t="str">
        <f>IF(LEN($A30),INDEX(Production!$B$8:$H$42,$A30,3),"")</f>
        <v/>
      </c>
      <c r="G30" s="4"/>
      <c r="H30" s="41" t="str">
        <f>IF(LEN($A30),INDEX(Production!$B$8:$H$42,$A30,5),"")</f>
        <v/>
      </c>
      <c r="I30" s="65"/>
      <c r="J30" s="78" t="str">
        <f>IFERROR(_xlfn.AGGREGATE(15,7,(1/((Production!$G$8:$G$42=$M$3)*(Production!$H$8:$H$42=$O$3)))*(ROW($A$8:$A$42)-7),ROW($A23)),"")</f>
        <v/>
      </c>
      <c r="K30" s="63">
        <v>23</v>
      </c>
      <c r="L30" s="77" t="str">
        <f>IF(LEN($J30),INDEX(Production!$B$8:$H$42,$J30,1),"")</f>
        <v/>
      </c>
      <c r="M30" s="64"/>
      <c r="N30" s="80" t="str">
        <f>IF(LEN($J30),INDEX(Production!$B$8:$H$42,$J30,2),"")</f>
        <v/>
      </c>
      <c r="O30" s="80" t="str">
        <f>IF(LEN($J30),INDEX(Production!$B$8:$H$42,$J30,3),"")</f>
        <v/>
      </c>
      <c r="P30" s="4"/>
      <c r="Q30" s="80" t="str">
        <f>IF(LEN($J30),INDEX(Production!$B$8:$H$42,$J30,5),"")</f>
        <v/>
      </c>
      <c r="R30" s="65"/>
      <c r="T30" s="63">
        <v>23</v>
      </c>
      <c r="U30" s="64"/>
      <c r="V30" s="64"/>
      <c r="W30" s="4"/>
      <c r="X30" s="4"/>
      <c r="Y30" s="4"/>
      <c r="Z30" s="41"/>
      <c r="AA30" s="65"/>
      <c r="AC30" s="63">
        <v>23</v>
      </c>
      <c r="AD30" s="64"/>
      <c r="AE30" s="64"/>
      <c r="AF30" s="4"/>
      <c r="AG30" s="4"/>
      <c r="AH30" s="4"/>
      <c r="AI30" s="41"/>
      <c r="AJ30" s="65"/>
      <c r="AL30" s="63">
        <v>23</v>
      </c>
      <c r="AM30" s="64"/>
      <c r="AN30" s="64"/>
      <c r="AO30" s="4"/>
      <c r="AP30" s="4"/>
      <c r="AQ30" s="4"/>
      <c r="AR30" s="41"/>
      <c r="AS30" s="65"/>
      <c r="AU30" s="63">
        <v>23</v>
      </c>
      <c r="AV30" s="64"/>
      <c r="AW30" s="64"/>
      <c r="AX30" s="4"/>
      <c r="AY30" s="4"/>
      <c r="AZ30" s="4"/>
      <c r="BA30" s="41"/>
      <c r="BB30" s="65"/>
      <c r="BD30" s="63">
        <v>23</v>
      </c>
      <c r="BE30" s="64"/>
      <c r="BF30" s="64"/>
      <c r="BG30" s="4"/>
      <c r="BH30" s="4"/>
      <c r="BI30" s="4"/>
      <c r="BJ30" s="41"/>
      <c r="BK30" s="65"/>
      <c r="BM30" s="63">
        <v>23</v>
      </c>
      <c r="BN30" s="64"/>
      <c r="BO30" s="64"/>
      <c r="BP30" s="4"/>
      <c r="BQ30" s="4"/>
      <c r="BR30" s="4"/>
      <c r="BS30" s="41"/>
      <c r="BT30" s="65"/>
      <c r="BV30" s="63">
        <v>23</v>
      </c>
      <c r="BW30" s="64"/>
      <c r="BX30" s="64"/>
      <c r="BY30" s="4"/>
      <c r="BZ30" s="4"/>
      <c r="CA30" s="4"/>
      <c r="CB30" s="41"/>
      <c r="CC30" s="65"/>
      <c r="CE30" s="63">
        <v>23</v>
      </c>
      <c r="CF30" s="64"/>
      <c r="CG30" s="64"/>
      <c r="CH30" s="4"/>
      <c r="CI30" s="4"/>
      <c r="CJ30" s="4"/>
      <c r="CK30" s="41"/>
      <c r="CL30" s="65"/>
      <c r="CN30" s="63">
        <v>23</v>
      </c>
      <c r="CO30" s="64"/>
      <c r="CP30" s="64"/>
      <c r="CQ30" s="4"/>
      <c r="CR30" s="4"/>
      <c r="CS30" s="4"/>
      <c r="CT30" s="41"/>
      <c r="CU30" s="65"/>
      <c r="CW30" s="63">
        <v>23</v>
      </c>
      <c r="CX30" s="64"/>
      <c r="CY30" s="64"/>
      <c r="CZ30" s="4"/>
      <c r="DA30" s="4"/>
      <c r="DB30" s="4"/>
      <c r="DC30" s="41"/>
      <c r="DD30" s="65"/>
      <c r="DF30" s="63">
        <v>23</v>
      </c>
      <c r="DG30" s="64"/>
      <c r="DH30" s="64"/>
      <c r="DI30" s="4"/>
      <c r="DJ30" s="4"/>
      <c r="DK30" s="4"/>
      <c r="DL30" s="41"/>
      <c r="DM30" s="65"/>
    </row>
    <row r="31" spans="1:117" x14ac:dyDescent="0.2">
      <c r="A31" s="83" t="str">
        <f>IFERROR(_xlfn.AGGREGATE(15,7,(1/((Production!$G$8:$G$42=$D$3)*(Production!$H$8:$H$42=$F$3)))*(ROW($A$8:$A$42)-7),ROW($A24)),"")</f>
        <v/>
      </c>
      <c r="B31" s="63">
        <v>24</v>
      </c>
      <c r="C31" s="77" t="str">
        <f>IF(LEN($A31),INDEX(Production!$B$8:$H$42,$A31,1),"")</f>
        <v/>
      </c>
      <c r="D31" s="64"/>
      <c r="E31" s="4" t="str">
        <f>IF(LEN($A31),INDEX(Production!$B$8:$H$42,$A31,2),"")</f>
        <v/>
      </c>
      <c r="F31" s="4" t="str">
        <f>IF(LEN($A31),INDEX(Production!$B$8:$H$42,$A31,3),"")</f>
        <v/>
      </c>
      <c r="G31" s="4"/>
      <c r="H31" s="41" t="str">
        <f>IF(LEN($A31),INDEX(Production!$B$8:$H$42,$A31,5),"")</f>
        <v/>
      </c>
      <c r="I31" s="65"/>
      <c r="J31" s="78" t="str">
        <f>IFERROR(_xlfn.AGGREGATE(15,7,(1/((Production!$G$8:$G$42=$M$3)*(Production!$H$8:$H$42=$O$3)))*(ROW($A$8:$A$42)-7),ROW($A24)),"")</f>
        <v/>
      </c>
      <c r="K31" s="63">
        <v>24</v>
      </c>
      <c r="L31" s="77" t="str">
        <f>IF(LEN($J31),INDEX(Production!$B$8:$H$42,$J31,1),"")</f>
        <v/>
      </c>
      <c r="M31" s="64"/>
      <c r="N31" s="80" t="str">
        <f>IF(LEN($J31),INDEX(Production!$B$8:$H$42,$J31,2),"")</f>
        <v/>
      </c>
      <c r="O31" s="80" t="str">
        <f>IF(LEN($J31),INDEX(Production!$B$8:$H$42,$J31,3),"")</f>
        <v/>
      </c>
      <c r="P31" s="4"/>
      <c r="Q31" s="80" t="str">
        <f>IF(LEN($J31),INDEX(Production!$B$8:$H$42,$J31,5),"")</f>
        <v/>
      </c>
      <c r="R31" s="65"/>
      <c r="T31" s="63">
        <v>24</v>
      </c>
      <c r="U31" s="64"/>
      <c r="V31" s="64"/>
      <c r="W31" s="4"/>
      <c r="X31" s="4"/>
      <c r="Y31" s="4"/>
      <c r="Z31" s="41"/>
      <c r="AA31" s="65"/>
      <c r="AC31" s="63">
        <v>24</v>
      </c>
      <c r="AD31" s="64"/>
      <c r="AE31" s="64"/>
      <c r="AF31" s="4"/>
      <c r="AG31" s="4"/>
      <c r="AH31" s="4"/>
      <c r="AI31" s="41"/>
      <c r="AJ31" s="65"/>
      <c r="AL31" s="63">
        <v>24</v>
      </c>
      <c r="AM31" s="64"/>
      <c r="AN31" s="64"/>
      <c r="AO31" s="4"/>
      <c r="AP31" s="4"/>
      <c r="AQ31" s="4"/>
      <c r="AR31" s="41"/>
      <c r="AS31" s="65"/>
      <c r="AU31" s="63">
        <v>24</v>
      </c>
      <c r="AV31" s="64"/>
      <c r="AW31" s="64"/>
      <c r="AX31" s="4"/>
      <c r="AY31" s="4"/>
      <c r="AZ31" s="4"/>
      <c r="BA31" s="41"/>
      <c r="BB31" s="65"/>
      <c r="BD31" s="63">
        <v>24</v>
      </c>
      <c r="BE31" s="64"/>
      <c r="BF31" s="64"/>
      <c r="BG31" s="4"/>
      <c r="BH31" s="4"/>
      <c r="BI31" s="4"/>
      <c r="BJ31" s="41"/>
      <c r="BK31" s="65"/>
      <c r="BM31" s="63">
        <v>24</v>
      </c>
      <c r="BN31" s="64"/>
      <c r="BO31" s="64"/>
      <c r="BP31" s="4"/>
      <c r="BQ31" s="4"/>
      <c r="BR31" s="4"/>
      <c r="BS31" s="41"/>
      <c r="BT31" s="65"/>
      <c r="BV31" s="63">
        <v>24</v>
      </c>
      <c r="BW31" s="64"/>
      <c r="BX31" s="64"/>
      <c r="BY31" s="4"/>
      <c r="BZ31" s="4"/>
      <c r="CA31" s="4"/>
      <c r="CB31" s="41"/>
      <c r="CC31" s="65"/>
      <c r="CE31" s="63">
        <v>24</v>
      </c>
      <c r="CF31" s="64"/>
      <c r="CG31" s="64"/>
      <c r="CH31" s="4"/>
      <c r="CI31" s="4"/>
      <c r="CJ31" s="4"/>
      <c r="CK31" s="41"/>
      <c r="CL31" s="65"/>
      <c r="CN31" s="63">
        <v>24</v>
      </c>
      <c r="CO31" s="64"/>
      <c r="CP31" s="64"/>
      <c r="CQ31" s="4"/>
      <c r="CR31" s="4"/>
      <c r="CS31" s="4"/>
      <c r="CT31" s="41"/>
      <c r="CU31" s="65"/>
      <c r="CW31" s="63">
        <v>24</v>
      </c>
      <c r="CX31" s="64"/>
      <c r="CY31" s="64"/>
      <c r="CZ31" s="4"/>
      <c r="DA31" s="4"/>
      <c r="DB31" s="4"/>
      <c r="DC31" s="41"/>
      <c r="DD31" s="65"/>
      <c r="DF31" s="63">
        <v>24</v>
      </c>
      <c r="DG31" s="64"/>
      <c r="DH31" s="64"/>
      <c r="DI31" s="4"/>
      <c r="DJ31" s="4"/>
      <c r="DK31" s="4"/>
      <c r="DL31" s="41"/>
      <c r="DM31" s="65"/>
    </row>
    <row r="32" spans="1:117" x14ac:dyDescent="0.2">
      <c r="A32" s="83" t="str">
        <f>IFERROR(_xlfn.AGGREGATE(15,7,(1/((Production!$G$8:$G$42=$D$3)*(Production!$H$8:$H$42=$F$3)))*(ROW($A$8:$A$42)-7),ROW($A25)),"")</f>
        <v/>
      </c>
      <c r="B32" s="63">
        <v>25</v>
      </c>
      <c r="C32" s="77" t="str">
        <f>IF(LEN($A32),INDEX(Production!$B$8:$H$42,$A32,1),"")</f>
        <v/>
      </c>
      <c r="D32" s="64"/>
      <c r="E32" s="4" t="str">
        <f>IF(LEN($A32),INDEX(Production!$B$8:$H$42,$A32,2),"")</f>
        <v/>
      </c>
      <c r="F32" s="4" t="str">
        <f>IF(LEN($A32),INDEX(Production!$B$8:$H$42,$A32,3),"")</f>
        <v/>
      </c>
      <c r="G32" s="4"/>
      <c r="H32" s="41" t="str">
        <f>IF(LEN($A32),INDEX(Production!$B$8:$H$42,$A32,5),"")</f>
        <v/>
      </c>
      <c r="I32" s="65"/>
      <c r="J32" s="78" t="str">
        <f>IFERROR(_xlfn.AGGREGATE(15,7,(1/((Production!$G$8:$G$42=$M$3)*(Production!$H$8:$H$42=$O$3)))*(ROW($A$8:$A$42)-7),ROW($A25)),"")</f>
        <v/>
      </c>
      <c r="K32" s="63">
        <v>25</v>
      </c>
      <c r="L32" s="77" t="str">
        <f>IF(LEN($J32),INDEX(Production!$B$8:$H$42,$J32,1),"")</f>
        <v/>
      </c>
      <c r="M32" s="64"/>
      <c r="N32" s="80" t="str">
        <f>IF(LEN($J32),INDEX(Production!$B$8:$H$42,$J32,2),"")</f>
        <v/>
      </c>
      <c r="O32" s="80" t="str">
        <f>IF(LEN($J32),INDEX(Production!$B$8:$H$42,$J32,3),"")</f>
        <v/>
      </c>
      <c r="P32" s="4"/>
      <c r="Q32" s="80" t="str">
        <f>IF(LEN($J32),INDEX(Production!$B$8:$H$42,$J32,5),"")</f>
        <v/>
      </c>
      <c r="R32" s="65"/>
      <c r="T32" s="63">
        <v>25</v>
      </c>
      <c r="U32" s="64"/>
      <c r="V32" s="64"/>
      <c r="W32" s="4"/>
      <c r="X32" s="4"/>
      <c r="Y32" s="4"/>
      <c r="Z32" s="41"/>
      <c r="AA32" s="65"/>
      <c r="AC32" s="63">
        <v>25</v>
      </c>
      <c r="AD32" s="64"/>
      <c r="AE32" s="64"/>
      <c r="AF32" s="4"/>
      <c r="AG32" s="4"/>
      <c r="AH32" s="4"/>
      <c r="AI32" s="41"/>
      <c r="AJ32" s="65"/>
      <c r="AL32" s="63">
        <v>25</v>
      </c>
      <c r="AM32" s="64"/>
      <c r="AN32" s="64"/>
      <c r="AO32" s="4"/>
      <c r="AP32" s="4"/>
      <c r="AQ32" s="4"/>
      <c r="AR32" s="41"/>
      <c r="AS32" s="65"/>
      <c r="AU32" s="63">
        <v>25</v>
      </c>
      <c r="AV32" s="64"/>
      <c r="AW32" s="64"/>
      <c r="AX32" s="4"/>
      <c r="AY32" s="4"/>
      <c r="AZ32" s="4"/>
      <c r="BA32" s="41"/>
      <c r="BB32" s="65"/>
      <c r="BD32" s="63">
        <v>25</v>
      </c>
      <c r="BE32" s="64"/>
      <c r="BF32" s="64"/>
      <c r="BG32" s="4"/>
      <c r="BH32" s="4"/>
      <c r="BI32" s="4"/>
      <c r="BJ32" s="41"/>
      <c r="BK32" s="65"/>
      <c r="BM32" s="63">
        <v>25</v>
      </c>
      <c r="BN32" s="64"/>
      <c r="BO32" s="64"/>
      <c r="BP32" s="4"/>
      <c r="BQ32" s="4"/>
      <c r="BR32" s="4"/>
      <c r="BS32" s="41"/>
      <c r="BT32" s="65"/>
      <c r="BV32" s="63">
        <v>25</v>
      </c>
      <c r="BW32" s="64"/>
      <c r="BX32" s="64"/>
      <c r="BY32" s="4"/>
      <c r="BZ32" s="4"/>
      <c r="CA32" s="4"/>
      <c r="CB32" s="41"/>
      <c r="CC32" s="65"/>
      <c r="CE32" s="63">
        <v>25</v>
      </c>
      <c r="CF32" s="64"/>
      <c r="CG32" s="64"/>
      <c r="CH32" s="4"/>
      <c r="CI32" s="4"/>
      <c r="CJ32" s="4"/>
      <c r="CK32" s="41"/>
      <c r="CL32" s="65"/>
      <c r="CN32" s="63">
        <v>25</v>
      </c>
      <c r="CO32" s="64"/>
      <c r="CP32" s="64"/>
      <c r="CQ32" s="4"/>
      <c r="CR32" s="4"/>
      <c r="CS32" s="4"/>
      <c r="CT32" s="41"/>
      <c r="CU32" s="65"/>
      <c r="CW32" s="63">
        <v>25</v>
      </c>
      <c r="CX32" s="64"/>
      <c r="CY32" s="64"/>
      <c r="CZ32" s="4"/>
      <c r="DA32" s="4"/>
      <c r="DB32" s="4"/>
      <c r="DC32" s="41"/>
      <c r="DD32" s="65"/>
      <c r="DF32" s="63">
        <v>25</v>
      </c>
      <c r="DG32" s="64"/>
      <c r="DH32" s="64"/>
      <c r="DI32" s="4"/>
      <c r="DJ32" s="4"/>
      <c r="DK32" s="4"/>
      <c r="DL32" s="41"/>
      <c r="DM32" s="65"/>
    </row>
    <row r="33" spans="1:117" x14ac:dyDescent="0.2">
      <c r="A33" s="83" t="str">
        <f>IFERROR(_xlfn.AGGREGATE(15,7,(1/((Production!$G$8:$G$42=$D$3)*(Production!$H$8:$H$42=$F$3)))*(ROW($A$8:$A$42)-7),ROW($A26)),"")</f>
        <v/>
      </c>
      <c r="B33" s="63">
        <v>26</v>
      </c>
      <c r="C33" s="77" t="str">
        <f>IF(LEN($A33),INDEX(Production!$B$8:$H$42,$A33,1),"")</f>
        <v/>
      </c>
      <c r="D33" s="64"/>
      <c r="E33" s="4" t="str">
        <f>IF(LEN($A33),INDEX(Production!$B$8:$H$42,$A33,2),"")</f>
        <v/>
      </c>
      <c r="F33" s="4" t="str">
        <f>IF(LEN($A33),INDEX(Production!$B$8:$H$42,$A33,3),"")</f>
        <v/>
      </c>
      <c r="G33" s="4"/>
      <c r="H33" s="41" t="str">
        <f>IF(LEN($A33),INDEX(Production!$B$8:$H$42,$A33,5),"")</f>
        <v/>
      </c>
      <c r="I33" s="65"/>
      <c r="J33" s="78" t="str">
        <f>IFERROR(_xlfn.AGGREGATE(15,7,(1/((Production!$G$8:$G$42=$M$3)*(Production!$H$8:$H$42=$O$3)))*(ROW($A$8:$A$42)-7),ROW($A26)),"")</f>
        <v/>
      </c>
      <c r="K33" s="63">
        <v>26</v>
      </c>
      <c r="L33" s="77" t="str">
        <f>IF(LEN($J33),INDEX(Production!$B$8:$H$42,$J33,1),"")</f>
        <v/>
      </c>
      <c r="M33" s="64"/>
      <c r="N33" s="80" t="str">
        <f>IF(LEN($J33),INDEX(Production!$B$8:$H$42,$J33,2),"")</f>
        <v/>
      </c>
      <c r="O33" s="80" t="str">
        <f>IF(LEN($J33),INDEX(Production!$B$8:$H$42,$J33,3),"")</f>
        <v/>
      </c>
      <c r="P33" s="4"/>
      <c r="Q33" s="80" t="str">
        <f>IF(LEN($J33),INDEX(Production!$B$8:$H$42,$J33,5),"")</f>
        <v/>
      </c>
      <c r="R33" s="65"/>
      <c r="T33" s="63">
        <v>26</v>
      </c>
      <c r="U33" s="64"/>
      <c r="V33" s="64"/>
      <c r="W33" s="4"/>
      <c r="X33" s="4"/>
      <c r="Y33" s="4"/>
      <c r="Z33" s="41"/>
      <c r="AA33" s="65"/>
      <c r="AC33" s="63">
        <v>26</v>
      </c>
      <c r="AD33" s="64"/>
      <c r="AE33" s="64"/>
      <c r="AF33" s="4"/>
      <c r="AG33" s="4"/>
      <c r="AH33" s="4"/>
      <c r="AI33" s="41"/>
      <c r="AJ33" s="65"/>
      <c r="AL33" s="63">
        <v>26</v>
      </c>
      <c r="AM33" s="64"/>
      <c r="AN33" s="64"/>
      <c r="AO33" s="4"/>
      <c r="AP33" s="4"/>
      <c r="AQ33" s="4"/>
      <c r="AR33" s="41"/>
      <c r="AS33" s="65"/>
      <c r="AU33" s="63">
        <v>26</v>
      </c>
      <c r="AV33" s="64"/>
      <c r="AW33" s="64"/>
      <c r="AX33" s="4"/>
      <c r="AY33" s="4"/>
      <c r="AZ33" s="4"/>
      <c r="BA33" s="41"/>
      <c r="BB33" s="65"/>
      <c r="BD33" s="63">
        <v>26</v>
      </c>
      <c r="BE33" s="64"/>
      <c r="BF33" s="64"/>
      <c r="BG33" s="4"/>
      <c r="BH33" s="4"/>
      <c r="BI33" s="4"/>
      <c r="BJ33" s="41"/>
      <c r="BK33" s="65"/>
      <c r="BM33" s="63">
        <v>26</v>
      </c>
      <c r="BN33" s="64"/>
      <c r="BO33" s="64"/>
      <c r="BP33" s="4"/>
      <c r="BQ33" s="4"/>
      <c r="BR33" s="4"/>
      <c r="BS33" s="41"/>
      <c r="BT33" s="65"/>
      <c r="BV33" s="63">
        <v>26</v>
      </c>
      <c r="BW33" s="64"/>
      <c r="BX33" s="64"/>
      <c r="BY33" s="4"/>
      <c r="BZ33" s="4"/>
      <c r="CA33" s="4"/>
      <c r="CB33" s="41"/>
      <c r="CC33" s="65"/>
      <c r="CE33" s="63">
        <v>26</v>
      </c>
      <c r="CF33" s="64"/>
      <c r="CG33" s="64"/>
      <c r="CH33" s="4"/>
      <c r="CI33" s="4"/>
      <c r="CJ33" s="4"/>
      <c r="CK33" s="41"/>
      <c r="CL33" s="65"/>
      <c r="CN33" s="63">
        <v>26</v>
      </c>
      <c r="CO33" s="64"/>
      <c r="CP33" s="64"/>
      <c r="CQ33" s="4"/>
      <c r="CR33" s="4"/>
      <c r="CS33" s="4"/>
      <c r="CT33" s="41"/>
      <c r="CU33" s="65"/>
      <c r="CW33" s="63">
        <v>26</v>
      </c>
      <c r="CX33" s="64"/>
      <c r="CY33" s="64"/>
      <c r="CZ33" s="4"/>
      <c r="DA33" s="4"/>
      <c r="DB33" s="4"/>
      <c r="DC33" s="41"/>
      <c r="DD33" s="65"/>
      <c r="DF33" s="63">
        <v>26</v>
      </c>
      <c r="DG33" s="64"/>
      <c r="DH33" s="64"/>
      <c r="DI33" s="4"/>
      <c r="DJ33" s="4"/>
      <c r="DK33" s="4"/>
      <c r="DL33" s="41"/>
      <c r="DM33" s="65"/>
    </row>
    <row r="34" spans="1:117" x14ac:dyDescent="0.2">
      <c r="A34" s="83" t="str">
        <f>IFERROR(_xlfn.AGGREGATE(15,7,(1/((Production!$G$8:$G$42=$D$3)*(Production!$H$8:$H$42=$F$3)))*(ROW($A$8:$A$42)-7),ROW($A27)),"")</f>
        <v/>
      </c>
      <c r="B34" s="63">
        <v>27</v>
      </c>
      <c r="C34" s="77" t="str">
        <f>IF(LEN($A34),INDEX(Production!$B$8:$H$42,$A34,1),"")</f>
        <v/>
      </c>
      <c r="D34" s="64"/>
      <c r="E34" s="4" t="str">
        <f>IF(LEN($A34),INDEX(Production!$B$8:$H$42,$A34,2),"")</f>
        <v/>
      </c>
      <c r="F34" s="4" t="str">
        <f>IF(LEN($A34),INDEX(Production!$B$8:$H$42,$A34,3),"")</f>
        <v/>
      </c>
      <c r="G34" s="4"/>
      <c r="H34" s="41" t="str">
        <f>IF(LEN($A34),INDEX(Production!$B$8:$H$42,$A34,5),"")</f>
        <v/>
      </c>
      <c r="I34" s="65"/>
      <c r="J34" s="78" t="str">
        <f>IFERROR(_xlfn.AGGREGATE(15,7,(1/((Production!$G$8:$G$42=$M$3)*(Production!$H$8:$H$42=$O$3)))*(ROW($A$8:$A$42)-7),ROW($A27)),"")</f>
        <v/>
      </c>
      <c r="K34" s="63">
        <v>27</v>
      </c>
      <c r="L34" s="77" t="str">
        <f>IF(LEN($J34),INDEX(Production!$B$8:$H$42,$J34,1),"")</f>
        <v/>
      </c>
      <c r="M34" s="64"/>
      <c r="N34" s="80" t="str">
        <f>IF(LEN($J34),INDEX(Production!$B$8:$H$42,$J34,2),"")</f>
        <v/>
      </c>
      <c r="O34" s="80" t="str">
        <f>IF(LEN($J34),INDEX(Production!$B$8:$H$42,$J34,3),"")</f>
        <v/>
      </c>
      <c r="P34" s="4"/>
      <c r="Q34" s="80" t="str">
        <f>IF(LEN($J34),INDEX(Production!$B$8:$H$42,$J34,5),"")</f>
        <v/>
      </c>
      <c r="R34" s="65"/>
      <c r="T34" s="63">
        <v>27</v>
      </c>
      <c r="U34" s="64"/>
      <c r="V34" s="64"/>
      <c r="W34" s="4"/>
      <c r="X34" s="4"/>
      <c r="Y34" s="4"/>
      <c r="Z34" s="41"/>
      <c r="AA34" s="65"/>
      <c r="AC34" s="63">
        <v>27</v>
      </c>
      <c r="AD34" s="64"/>
      <c r="AE34" s="64"/>
      <c r="AF34" s="4"/>
      <c r="AG34" s="4"/>
      <c r="AH34" s="4"/>
      <c r="AI34" s="41"/>
      <c r="AJ34" s="65"/>
      <c r="AL34" s="63">
        <v>27</v>
      </c>
      <c r="AM34" s="64"/>
      <c r="AN34" s="64"/>
      <c r="AO34" s="4"/>
      <c r="AP34" s="4"/>
      <c r="AQ34" s="4"/>
      <c r="AR34" s="41"/>
      <c r="AS34" s="65"/>
      <c r="AU34" s="63">
        <v>27</v>
      </c>
      <c r="AV34" s="64"/>
      <c r="AW34" s="64"/>
      <c r="AX34" s="4"/>
      <c r="AY34" s="4"/>
      <c r="AZ34" s="4"/>
      <c r="BA34" s="41"/>
      <c r="BB34" s="65"/>
      <c r="BD34" s="63">
        <v>27</v>
      </c>
      <c r="BE34" s="64"/>
      <c r="BF34" s="64"/>
      <c r="BG34" s="4"/>
      <c r="BH34" s="4"/>
      <c r="BI34" s="4"/>
      <c r="BJ34" s="41"/>
      <c r="BK34" s="65"/>
      <c r="BM34" s="63">
        <v>27</v>
      </c>
      <c r="BN34" s="64"/>
      <c r="BO34" s="64"/>
      <c r="BP34" s="4"/>
      <c r="BQ34" s="4"/>
      <c r="BR34" s="4"/>
      <c r="BS34" s="41"/>
      <c r="BT34" s="65"/>
      <c r="BV34" s="63">
        <v>27</v>
      </c>
      <c r="BW34" s="64"/>
      <c r="BX34" s="64"/>
      <c r="BY34" s="4"/>
      <c r="BZ34" s="4"/>
      <c r="CA34" s="4"/>
      <c r="CB34" s="41"/>
      <c r="CC34" s="65"/>
      <c r="CE34" s="63">
        <v>27</v>
      </c>
      <c r="CF34" s="64"/>
      <c r="CG34" s="64"/>
      <c r="CH34" s="4"/>
      <c r="CI34" s="4"/>
      <c r="CJ34" s="4"/>
      <c r="CK34" s="41"/>
      <c r="CL34" s="65"/>
      <c r="CN34" s="63">
        <v>27</v>
      </c>
      <c r="CO34" s="64"/>
      <c r="CP34" s="64"/>
      <c r="CQ34" s="4"/>
      <c r="CR34" s="4"/>
      <c r="CS34" s="4"/>
      <c r="CT34" s="41"/>
      <c r="CU34" s="65"/>
      <c r="CW34" s="63">
        <v>27</v>
      </c>
      <c r="CX34" s="64"/>
      <c r="CY34" s="64"/>
      <c r="CZ34" s="4"/>
      <c r="DA34" s="4"/>
      <c r="DB34" s="4"/>
      <c r="DC34" s="41"/>
      <c r="DD34" s="65"/>
      <c r="DF34" s="63">
        <v>27</v>
      </c>
      <c r="DG34" s="64"/>
      <c r="DH34" s="64"/>
      <c r="DI34" s="4"/>
      <c r="DJ34" s="4"/>
      <c r="DK34" s="4"/>
      <c r="DL34" s="41"/>
      <c r="DM34" s="65"/>
    </row>
    <row r="35" spans="1:117" x14ac:dyDescent="0.2">
      <c r="A35" s="83" t="str">
        <f>IFERROR(_xlfn.AGGREGATE(15,7,(1/((Production!$G$8:$G$42=$D$3)*(Production!$H$8:$H$42=$F$3)))*(ROW($A$8:$A$42)-7),ROW($A28)),"")</f>
        <v/>
      </c>
      <c r="B35" s="63">
        <v>28</v>
      </c>
      <c r="C35" s="77" t="str">
        <f>IF(LEN($A35),INDEX(Production!$B$8:$H$42,$A35,1),"")</f>
        <v/>
      </c>
      <c r="D35" s="64"/>
      <c r="E35" s="4" t="str">
        <f>IF(LEN($A35),INDEX(Production!$B$8:$H$42,$A35,2),"")</f>
        <v/>
      </c>
      <c r="F35" s="4" t="str">
        <f>IF(LEN($A35),INDEX(Production!$B$8:$H$42,$A35,3),"")</f>
        <v/>
      </c>
      <c r="G35" s="4"/>
      <c r="H35" s="41" t="str">
        <f>IF(LEN($A35),INDEX(Production!$B$8:$H$42,$A35,5),"")</f>
        <v/>
      </c>
      <c r="I35" s="65"/>
      <c r="J35" s="78" t="str">
        <f>IFERROR(_xlfn.AGGREGATE(15,7,(1/((Production!$G$8:$G$42=$M$3)*(Production!$H$8:$H$42=$O$3)))*(ROW($A$8:$A$42)-7),ROW($A28)),"")</f>
        <v/>
      </c>
      <c r="K35" s="63">
        <v>28</v>
      </c>
      <c r="L35" s="77" t="str">
        <f>IF(LEN($J35),INDEX(Production!$B$8:$H$42,$J35,1),"")</f>
        <v/>
      </c>
      <c r="M35" s="64"/>
      <c r="N35" s="80" t="str">
        <f>IF(LEN($J35),INDEX(Production!$B$8:$H$42,$J35,2),"")</f>
        <v/>
      </c>
      <c r="O35" s="80" t="str">
        <f>IF(LEN($J35),INDEX(Production!$B$8:$H$42,$J35,3),"")</f>
        <v/>
      </c>
      <c r="P35" s="4"/>
      <c r="Q35" s="80" t="str">
        <f>IF(LEN($J35),INDEX(Production!$B$8:$H$42,$J35,5),"")</f>
        <v/>
      </c>
      <c r="R35" s="65"/>
      <c r="T35" s="63">
        <v>28</v>
      </c>
      <c r="U35" s="64"/>
      <c r="V35" s="64"/>
      <c r="W35" s="4"/>
      <c r="X35" s="4"/>
      <c r="Y35" s="4"/>
      <c r="Z35" s="41"/>
      <c r="AA35" s="65"/>
      <c r="AC35" s="63">
        <v>28</v>
      </c>
      <c r="AD35" s="64"/>
      <c r="AE35" s="64"/>
      <c r="AF35" s="4"/>
      <c r="AG35" s="4"/>
      <c r="AH35" s="4"/>
      <c r="AI35" s="41"/>
      <c r="AJ35" s="65"/>
      <c r="AL35" s="63">
        <v>28</v>
      </c>
      <c r="AM35" s="64"/>
      <c r="AN35" s="64"/>
      <c r="AO35" s="4"/>
      <c r="AP35" s="4"/>
      <c r="AQ35" s="4"/>
      <c r="AR35" s="41"/>
      <c r="AS35" s="65"/>
      <c r="AU35" s="63">
        <v>28</v>
      </c>
      <c r="AV35" s="64"/>
      <c r="AW35" s="64"/>
      <c r="AX35" s="4"/>
      <c r="AY35" s="4"/>
      <c r="AZ35" s="4"/>
      <c r="BA35" s="41"/>
      <c r="BB35" s="65"/>
      <c r="BD35" s="63">
        <v>28</v>
      </c>
      <c r="BE35" s="64"/>
      <c r="BF35" s="64"/>
      <c r="BG35" s="4"/>
      <c r="BH35" s="4"/>
      <c r="BI35" s="4"/>
      <c r="BJ35" s="41"/>
      <c r="BK35" s="65"/>
      <c r="BM35" s="63">
        <v>28</v>
      </c>
      <c r="BN35" s="64"/>
      <c r="BO35" s="64"/>
      <c r="BP35" s="4"/>
      <c r="BQ35" s="4"/>
      <c r="BR35" s="4"/>
      <c r="BS35" s="41"/>
      <c r="BT35" s="65"/>
      <c r="BV35" s="63">
        <v>28</v>
      </c>
      <c r="BW35" s="64"/>
      <c r="BX35" s="64"/>
      <c r="BY35" s="4"/>
      <c r="BZ35" s="4"/>
      <c r="CA35" s="4"/>
      <c r="CB35" s="41"/>
      <c r="CC35" s="65"/>
      <c r="CE35" s="63">
        <v>28</v>
      </c>
      <c r="CF35" s="64"/>
      <c r="CG35" s="64"/>
      <c r="CH35" s="4"/>
      <c r="CI35" s="4"/>
      <c r="CJ35" s="4"/>
      <c r="CK35" s="41"/>
      <c r="CL35" s="65"/>
      <c r="CN35" s="63">
        <v>28</v>
      </c>
      <c r="CO35" s="64"/>
      <c r="CP35" s="64"/>
      <c r="CQ35" s="4"/>
      <c r="CR35" s="4"/>
      <c r="CS35" s="4"/>
      <c r="CT35" s="41"/>
      <c r="CU35" s="65"/>
      <c r="CW35" s="63">
        <v>28</v>
      </c>
      <c r="CX35" s="64"/>
      <c r="CY35" s="64"/>
      <c r="CZ35" s="4"/>
      <c r="DA35" s="4"/>
      <c r="DB35" s="4"/>
      <c r="DC35" s="41"/>
      <c r="DD35" s="65"/>
      <c r="DF35" s="63">
        <v>28</v>
      </c>
      <c r="DG35" s="64"/>
      <c r="DH35" s="64"/>
      <c r="DI35" s="4"/>
      <c r="DJ35" s="4"/>
      <c r="DK35" s="4"/>
      <c r="DL35" s="41"/>
      <c r="DM35" s="65"/>
    </row>
    <row r="36" spans="1:117" x14ac:dyDescent="0.2">
      <c r="A36" s="83" t="str">
        <f>IFERROR(_xlfn.AGGREGATE(15,7,(1/((Production!$G$8:$G$42=$D$3)*(Production!$H$8:$H$42=$F$3)))*(ROW($A$8:$A$42)-7),ROW($A29)),"")</f>
        <v/>
      </c>
      <c r="B36" s="63">
        <v>29</v>
      </c>
      <c r="C36" s="77" t="str">
        <f>IF(LEN($A36),INDEX(Production!$B$8:$H$42,$A36,1),"")</f>
        <v/>
      </c>
      <c r="D36" s="64"/>
      <c r="E36" s="4" t="str">
        <f>IF(LEN($A36),INDEX(Production!$B$8:$H$42,$A36,2),"")</f>
        <v/>
      </c>
      <c r="F36" s="4" t="str">
        <f>IF(LEN($A36),INDEX(Production!$B$8:$H$42,$A36,3),"")</f>
        <v/>
      </c>
      <c r="G36" s="4"/>
      <c r="H36" s="41" t="str">
        <f>IF(LEN($A36),INDEX(Production!$B$8:$H$42,$A36,5),"")</f>
        <v/>
      </c>
      <c r="I36" s="65"/>
      <c r="J36" s="78" t="str">
        <f>IFERROR(_xlfn.AGGREGATE(15,7,(1/((Production!$G$8:$G$42=$M$3)*(Production!$H$8:$H$42=$O$3)))*(ROW($A$8:$A$42)-7),ROW($A29)),"")</f>
        <v/>
      </c>
      <c r="K36" s="63">
        <v>29</v>
      </c>
      <c r="L36" s="77" t="str">
        <f>IF(LEN($J36),INDEX(Production!$B$8:$H$42,$J36,1),"")</f>
        <v/>
      </c>
      <c r="M36" s="64"/>
      <c r="N36" s="80" t="str">
        <f>IF(LEN($J36),INDEX(Production!$B$8:$H$42,$J36,2),"")</f>
        <v/>
      </c>
      <c r="O36" s="80" t="str">
        <f>IF(LEN($J36),INDEX(Production!$B$8:$H$42,$J36,3),"")</f>
        <v/>
      </c>
      <c r="P36" s="4"/>
      <c r="Q36" s="80" t="str">
        <f>IF(LEN($J36),INDEX(Production!$B$8:$H$42,$J36,5),"")</f>
        <v/>
      </c>
      <c r="R36" s="65"/>
      <c r="T36" s="63">
        <v>29</v>
      </c>
      <c r="U36" s="64"/>
      <c r="V36" s="64"/>
      <c r="W36" s="4"/>
      <c r="X36" s="4"/>
      <c r="Y36" s="4"/>
      <c r="Z36" s="41"/>
      <c r="AA36" s="65"/>
      <c r="AC36" s="63">
        <v>29</v>
      </c>
      <c r="AD36" s="64"/>
      <c r="AE36" s="64"/>
      <c r="AF36" s="4"/>
      <c r="AG36" s="4"/>
      <c r="AH36" s="4"/>
      <c r="AI36" s="41"/>
      <c r="AJ36" s="65"/>
      <c r="AL36" s="63">
        <v>29</v>
      </c>
      <c r="AM36" s="64"/>
      <c r="AN36" s="64"/>
      <c r="AO36" s="4"/>
      <c r="AP36" s="4"/>
      <c r="AQ36" s="4"/>
      <c r="AR36" s="41"/>
      <c r="AS36" s="65"/>
      <c r="AU36" s="63">
        <v>29</v>
      </c>
      <c r="AV36" s="64"/>
      <c r="AW36" s="64"/>
      <c r="AX36" s="4"/>
      <c r="AY36" s="4"/>
      <c r="AZ36" s="4"/>
      <c r="BA36" s="41"/>
      <c r="BB36" s="65"/>
      <c r="BD36" s="63">
        <v>29</v>
      </c>
      <c r="BE36" s="64"/>
      <c r="BF36" s="64"/>
      <c r="BG36" s="4"/>
      <c r="BH36" s="4"/>
      <c r="BI36" s="4"/>
      <c r="BJ36" s="41"/>
      <c r="BK36" s="65"/>
      <c r="BM36" s="63">
        <v>29</v>
      </c>
      <c r="BN36" s="64"/>
      <c r="BO36" s="64"/>
      <c r="BP36" s="4"/>
      <c r="BQ36" s="4"/>
      <c r="BR36" s="4"/>
      <c r="BS36" s="41"/>
      <c r="BT36" s="65"/>
      <c r="BV36" s="63">
        <v>29</v>
      </c>
      <c r="BW36" s="64"/>
      <c r="BX36" s="64"/>
      <c r="BY36" s="4"/>
      <c r="BZ36" s="4"/>
      <c r="CA36" s="4"/>
      <c r="CB36" s="41"/>
      <c r="CC36" s="65"/>
      <c r="CE36" s="63">
        <v>29</v>
      </c>
      <c r="CF36" s="64"/>
      <c r="CG36" s="64"/>
      <c r="CH36" s="4"/>
      <c r="CI36" s="4"/>
      <c r="CJ36" s="4"/>
      <c r="CK36" s="41"/>
      <c r="CL36" s="65"/>
      <c r="CN36" s="63">
        <v>29</v>
      </c>
      <c r="CO36" s="64"/>
      <c r="CP36" s="64"/>
      <c r="CQ36" s="4"/>
      <c r="CR36" s="4"/>
      <c r="CS36" s="4"/>
      <c r="CT36" s="41"/>
      <c r="CU36" s="65"/>
      <c r="CW36" s="63">
        <v>29</v>
      </c>
      <c r="CX36" s="64"/>
      <c r="CY36" s="64"/>
      <c r="CZ36" s="4"/>
      <c r="DA36" s="4"/>
      <c r="DB36" s="4"/>
      <c r="DC36" s="41"/>
      <c r="DD36" s="65"/>
      <c r="DF36" s="63">
        <v>29</v>
      </c>
      <c r="DG36" s="64"/>
      <c r="DH36" s="64"/>
      <c r="DI36" s="4"/>
      <c r="DJ36" s="4"/>
      <c r="DK36" s="4"/>
      <c r="DL36" s="41"/>
      <c r="DM36" s="65"/>
    </row>
    <row r="37" spans="1:117" x14ac:dyDescent="0.2">
      <c r="A37" s="83" t="str">
        <f>IFERROR(_xlfn.AGGREGATE(15,7,(1/((Production!$G$8:$G$42=$D$3)*(Production!$H$8:$H$42=$F$3)))*(ROW($A$8:$A$42)-7),ROW($A30)),"")</f>
        <v/>
      </c>
      <c r="B37" s="63">
        <v>30</v>
      </c>
      <c r="C37" s="77" t="str">
        <f>IF(LEN($A37),INDEX(Production!$B$8:$H$42,$A37,1),"")</f>
        <v/>
      </c>
      <c r="D37" s="64"/>
      <c r="E37" s="4" t="str">
        <f>IF(LEN($A37),INDEX(Production!$B$8:$H$42,$A37,2),"")</f>
        <v/>
      </c>
      <c r="F37" s="4" t="str">
        <f>IF(LEN($A37),INDEX(Production!$B$8:$H$42,$A37,3),"")</f>
        <v/>
      </c>
      <c r="G37" s="4"/>
      <c r="H37" s="41" t="str">
        <f>IF(LEN($A37),INDEX(Production!$B$8:$H$42,$A37,5),"")</f>
        <v/>
      </c>
      <c r="I37" s="65"/>
      <c r="J37" s="78" t="str">
        <f>IFERROR(_xlfn.AGGREGATE(15,7,(1/((Production!$G$8:$G$42=$M$3)*(Production!$H$8:$H$42=$O$3)))*(ROW($A$8:$A$42)-7),ROW($A30)),"")</f>
        <v/>
      </c>
      <c r="K37" s="63">
        <v>30</v>
      </c>
      <c r="L37" s="77" t="str">
        <f>IF(LEN($J37),INDEX(Production!$B$8:$H$42,$J37,1),"")</f>
        <v/>
      </c>
      <c r="M37" s="64"/>
      <c r="N37" s="80" t="str">
        <f>IF(LEN($J37),INDEX(Production!$B$8:$H$42,$J37,2),"")</f>
        <v/>
      </c>
      <c r="O37" s="80" t="str">
        <f>IF(LEN($J37),INDEX(Production!$B$8:$H$42,$J37,3),"")</f>
        <v/>
      </c>
      <c r="P37" s="4"/>
      <c r="Q37" s="80" t="str">
        <f>IF(LEN($J37),INDEX(Production!$B$8:$H$42,$J37,5),"")</f>
        <v/>
      </c>
      <c r="R37" s="65"/>
      <c r="T37" s="63">
        <v>30</v>
      </c>
      <c r="U37" s="64"/>
      <c r="V37" s="64"/>
      <c r="W37" s="4"/>
      <c r="X37" s="4"/>
      <c r="Y37" s="4"/>
      <c r="Z37" s="41"/>
      <c r="AA37" s="65"/>
      <c r="AC37" s="63">
        <v>30</v>
      </c>
      <c r="AD37" s="64"/>
      <c r="AE37" s="64"/>
      <c r="AF37" s="4"/>
      <c r="AG37" s="4"/>
      <c r="AH37" s="4"/>
      <c r="AI37" s="41"/>
      <c r="AJ37" s="65"/>
      <c r="AL37" s="63">
        <v>30</v>
      </c>
      <c r="AM37" s="64"/>
      <c r="AN37" s="64"/>
      <c r="AO37" s="4"/>
      <c r="AP37" s="4"/>
      <c r="AQ37" s="4"/>
      <c r="AR37" s="41"/>
      <c r="AS37" s="65"/>
      <c r="AU37" s="63">
        <v>30</v>
      </c>
      <c r="AV37" s="64"/>
      <c r="AW37" s="64"/>
      <c r="AX37" s="4"/>
      <c r="AY37" s="4"/>
      <c r="AZ37" s="4"/>
      <c r="BA37" s="41"/>
      <c r="BB37" s="65"/>
      <c r="BD37" s="63">
        <v>30</v>
      </c>
      <c r="BE37" s="64"/>
      <c r="BF37" s="64"/>
      <c r="BG37" s="4"/>
      <c r="BH37" s="4"/>
      <c r="BI37" s="4"/>
      <c r="BJ37" s="41"/>
      <c r="BK37" s="65"/>
      <c r="BM37" s="63">
        <v>30</v>
      </c>
      <c r="BN37" s="64"/>
      <c r="BO37" s="64"/>
      <c r="BP37" s="4"/>
      <c r="BQ37" s="4"/>
      <c r="BR37" s="4"/>
      <c r="BS37" s="41"/>
      <c r="BT37" s="65"/>
      <c r="BV37" s="63">
        <v>30</v>
      </c>
      <c r="BW37" s="64"/>
      <c r="BX37" s="64"/>
      <c r="BY37" s="4"/>
      <c r="BZ37" s="4"/>
      <c r="CA37" s="4"/>
      <c r="CB37" s="41"/>
      <c r="CC37" s="65"/>
      <c r="CE37" s="63">
        <v>30</v>
      </c>
      <c r="CF37" s="64"/>
      <c r="CG37" s="64"/>
      <c r="CH37" s="4"/>
      <c r="CI37" s="4"/>
      <c r="CJ37" s="4"/>
      <c r="CK37" s="41"/>
      <c r="CL37" s="65"/>
      <c r="CN37" s="63">
        <v>30</v>
      </c>
      <c r="CO37" s="64"/>
      <c r="CP37" s="64"/>
      <c r="CQ37" s="4"/>
      <c r="CR37" s="4"/>
      <c r="CS37" s="4"/>
      <c r="CT37" s="41"/>
      <c r="CU37" s="65"/>
      <c r="CW37" s="63">
        <v>30</v>
      </c>
      <c r="CX37" s="64"/>
      <c r="CY37" s="64"/>
      <c r="CZ37" s="4"/>
      <c r="DA37" s="4"/>
      <c r="DB37" s="4"/>
      <c r="DC37" s="41"/>
      <c r="DD37" s="65"/>
      <c r="DF37" s="63">
        <v>30</v>
      </c>
      <c r="DG37" s="64"/>
      <c r="DH37" s="64"/>
      <c r="DI37" s="4"/>
      <c r="DJ37" s="4"/>
      <c r="DK37" s="4"/>
      <c r="DL37" s="41"/>
      <c r="DM37" s="65"/>
    </row>
    <row r="38" spans="1:117" x14ac:dyDescent="0.2">
      <c r="A38" s="83" t="str">
        <f>IFERROR(_xlfn.AGGREGATE(15,7,(1/((Production!$G$8:$G$42=$D$3)*(Production!$H$8:$H$42=$F$3)))*(ROW($A$8:$A$42)-7),ROW($A31)),"")</f>
        <v/>
      </c>
      <c r="B38" s="63">
        <v>31</v>
      </c>
      <c r="C38" s="77" t="str">
        <f>IF(LEN($A38),INDEX(Production!$B$8:$H$42,$A38,1),"")</f>
        <v/>
      </c>
      <c r="D38" s="64"/>
      <c r="E38" s="4" t="str">
        <f>IF(LEN($A38),INDEX(Production!$B$8:$H$42,$A38,2),"")</f>
        <v/>
      </c>
      <c r="F38" s="4" t="str">
        <f>IF(LEN($A38),INDEX(Production!$B$8:$H$42,$A38,3),"")</f>
        <v/>
      </c>
      <c r="G38" s="4"/>
      <c r="H38" s="41" t="str">
        <f>IF(LEN($A38),INDEX(Production!$B$8:$H$42,$A38,5),"")</f>
        <v/>
      </c>
      <c r="I38" s="65"/>
      <c r="J38" s="78" t="str">
        <f>IFERROR(_xlfn.AGGREGATE(15,7,(1/((Production!$G$8:$G$42=$M$3)*(Production!$H$8:$H$42=$O$3)))*(ROW($A$8:$A$42)-7),ROW($A31)),"")</f>
        <v/>
      </c>
      <c r="K38" s="63">
        <v>31</v>
      </c>
      <c r="L38" s="77" t="str">
        <f>IF(LEN($J38),INDEX(Production!$B$8:$H$42,$J38,1),"")</f>
        <v/>
      </c>
      <c r="M38" s="64"/>
      <c r="N38" s="80" t="str">
        <f>IF(LEN($J38),INDEX(Production!$B$8:$H$42,$J38,2),"")</f>
        <v/>
      </c>
      <c r="O38" s="80" t="str">
        <f>IF(LEN($J38),INDEX(Production!$B$8:$H$42,$J38,3),"")</f>
        <v/>
      </c>
      <c r="P38" s="4"/>
      <c r="Q38" s="80" t="str">
        <f>IF(LEN($J38),INDEX(Production!$B$8:$H$42,$J38,5),"")</f>
        <v/>
      </c>
      <c r="R38" s="65"/>
      <c r="T38" s="63">
        <v>31</v>
      </c>
      <c r="U38" s="64"/>
      <c r="V38" s="64"/>
      <c r="W38" s="4"/>
      <c r="X38" s="4"/>
      <c r="Y38" s="4"/>
      <c r="Z38" s="41"/>
      <c r="AA38" s="65"/>
      <c r="AC38" s="63">
        <v>31</v>
      </c>
      <c r="AD38" s="64"/>
      <c r="AE38" s="64"/>
      <c r="AF38" s="4"/>
      <c r="AG38" s="4"/>
      <c r="AH38" s="4"/>
      <c r="AI38" s="41"/>
      <c r="AJ38" s="65"/>
      <c r="AL38" s="63">
        <v>31</v>
      </c>
      <c r="AM38" s="64"/>
      <c r="AN38" s="64"/>
      <c r="AO38" s="4"/>
      <c r="AP38" s="4"/>
      <c r="AQ38" s="4"/>
      <c r="AR38" s="41"/>
      <c r="AS38" s="65"/>
      <c r="AU38" s="63">
        <v>31</v>
      </c>
      <c r="AV38" s="64"/>
      <c r="AW38" s="64"/>
      <c r="AX38" s="4"/>
      <c r="AY38" s="4"/>
      <c r="AZ38" s="4"/>
      <c r="BA38" s="41"/>
      <c r="BB38" s="65"/>
      <c r="BD38" s="63">
        <v>31</v>
      </c>
      <c r="BE38" s="64"/>
      <c r="BF38" s="64"/>
      <c r="BG38" s="4"/>
      <c r="BH38" s="4"/>
      <c r="BI38" s="4"/>
      <c r="BJ38" s="41"/>
      <c r="BK38" s="65"/>
      <c r="BM38" s="63">
        <v>31</v>
      </c>
      <c r="BN38" s="64"/>
      <c r="BO38" s="64"/>
      <c r="BP38" s="4"/>
      <c r="BQ38" s="4"/>
      <c r="BR38" s="4"/>
      <c r="BS38" s="41"/>
      <c r="BT38" s="65"/>
      <c r="BV38" s="63">
        <v>31</v>
      </c>
      <c r="BW38" s="64"/>
      <c r="BX38" s="64"/>
      <c r="BY38" s="4"/>
      <c r="BZ38" s="4"/>
      <c r="CA38" s="4"/>
      <c r="CB38" s="41"/>
      <c r="CC38" s="65"/>
      <c r="CE38" s="63">
        <v>31</v>
      </c>
      <c r="CF38" s="64"/>
      <c r="CG38" s="64"/>
      <c r="CH38" s="4"/>
      <c r="CI38" s="4"/>
      <c r="CJ38" s="4"/>
      <c r="CK38" s="41"/>
      <c r="CL38" s="65"/>
      <c r="CN38" s="63">
        <v>31</v>
      </c>
      <c r="CO38" s="64"/>
      <c r="CP38" s="64"/>
      <c r="CQ38" s="4"/>
      <c r="CR38" s="4"/>
      <c r="CS38" s="4"/>
      <c r="CT38" s="41"/>
      <c r="CU38" s="65"/>
      <c r="CW38" s="63">
        <v>31</v>
      </c>
      <c r="CX38" s="64"/>
      <c r="CY38" s="64"/>
      <c r="CZ38" s="4"/>
      <c r="DA38" s="4"/>
      <c r="DB38" s="4"/>
      <c r="DC38" s="41"/>
      <c r="DD38" s="65"/>
      <c r="DF38" s="63">
        <v>31</v>
      </c>
      <c r="DG38" s="64"/>
      <c r="DH38" s="64"/>
      <c r="DI38" s="4"/>
      <c r="DJ38" s="4"/>
      <c r="DK38" s="4"/>
      <c r="DL38" s="41"/>
      <c r="DM38" s="65"/>
    </row>
    <row r="39" spans="1:117" x14ac:dyDescent="0.2">
      <c r="A39" s="83" t="str">
        <f>IFERROR(_xlfn.AGGREGATE(15,7,(1/((Production!$G$8:$G$42=$D$3)*(Production!$H$8:$H$42=$F$3)))*(ROW($A$8:$A$42)-7),ROW($A32)),"")</f>
        <v/>
      </c>
      <c r="B39" s="63">
        <v>32</v>
      </c>
      <c r="C39" s="77" t="str">
        <f>IF(LEN($A39),INDEX(Production!$B$8:$H$42,$A39,1),"")</f>
        <v/>
      </c>
      <c r="D39" s="64"/>
      <c r="E39" s="4" t="str">
        <f>IF(LEN($A39),INDEX(Production!$B$8:$H$42,$A39,2),"")</f>
        <v/>
      </c>
      <c r="F39" s="4" t="str">
        <f>IF(LEN($A39),INDEX(Production!$B$8:$H$42,$A39,3),"")</f>
        <v/>
      </c>
      <c r="G39" s="4"/>
      <c r="H39" s="41" t="str">
        <f>IF(LEN($A39),INDEX(Production!$B$8:$H$42,$A39,5),"")</f>
        <v/>
      </c>
      <c r="I39" s="65"/>
      <c r="J39" s="78" t="str">
        <f>IFERROR(_xlfn.AGGREGATE(15,7,(1/((Production!$G$8:$G$42=$M$3)*(Production!$H$8:$H$42=$O$3)))*(ROW($A$8:$A$42)-7),ROW($A32)),"")</f>
        <v/>
      </c>
      <c r="K39" s="63">
        <v>32</v>
      </c>
      <c r="L39" s="77" t="str">
        <f>IF(LEN($J39),INDEX(Production!$B$8:$H$42,$J39,1),"")</f>
        <v/>
      </c>
      <c r="M39" s="64"/>
      <c r="N39" s="80" t="str">
        <f>IF(LEN($J39),INDEX(Production!$B$8:$H$42,$J39,2),"")</f>
        <v/>
      </c>
      <c r="O39" s="80" t="str">
        <f>IF(LEN($J39),INDEX(Production!$B$8:$H$42,$J39,3),"")</f>
        <v/>
      </c>
      <c r="P39" s="4"/>
      <c r="Q39" s="80" t="str">
        <f>IF(LEN($J39),INDEX(Production!$B$8:$H$42,$J39,5),"")</f>
        <v/>
      </c>
      <c r="R39" s="65"/>
      <c r="T39" s="63">
        <v>32</v>
      </c>
      <c r="U39" s="64"/>
      <c r="V39" s="64"/>
      <c r="W39" s="4"/>
      <c r="X39" s="4"/>
      <c r="Y39" s="4"/>
      <c r="Z39" s="41"/>
      <c r="AA39" s="65"/>
      <c r="AC39" s="63">
        <v>32</v>
      </c>
      <c r="AD39" s="64"/>
      <c r="AE39" s="64"/>
      <c r="AF39" s="4"/>
      <c r="AG39" s="4"/>
      <c r="AH39" s="4"/>
      <c r="AI39" s="41"/>
      <c r="AJ39" s="65"/>
      <c r="AL39" s="63">
        <v>32</v>
      </c>
      <c r="AM39" s="64"/>
      <c r="AN39" s="64"/>
      <c r="AO39" s="4"/>
      <c r="AP39" s="4"/>
      <c r="AQ39" s="4"/>
      <c r="AR39" s="41"/>
      <c r="AS39" s="65"/>
      <c r="AU39" s="63">
        <v>32</v>
      </c>
      <c r="AV39" s="64"/>
      <c r="AW39" s="64"/>
      <c r="AX39" s="4"/>
      <c r="AY39" s="4"/>
      <c r="AZ39" s="4"/>
      <c r="BA39" s="41"/>
      <c r="BB39" s="65"/>
      <c r="BD39" s="63">
        <v>32</v>
      </c>
      <c r="BE39" s="64"/>
      <c r="BF39" s="64"/>
      <c r="BG39" s="4"/>
      <c r="BH39" s="4"/>
      <c r="BI39" s="4"/>
      <c r="BJ39" s="41"/>
      <c r="BK39" s="65"/>
      <c r="BM39" s="63">
        <v>32</v>
      </c>
      <c r="BN39" s="64"/>
      <c r="BO39" s="64"/>
      <c r="BP39" s="4"/>
      <c r="BQ39" s="4"/>
      <c r="BR39" s="4"/>
      <c r="BS39" s="41"/>
      <c r="BT39" s="65"/>
      <c r="BV39" s="63">
        <v>32</v>
      </c>
      <c r="BW39" s="64"/>
      <c r="BX39" s="64"/>
      <c r="BY39" s="4"/>
      <c r="BZ39" s="4"/>
      <c r="CA39" s="4"/>
      <c r="CB39" s="41"/>
      <c r="CC39" s="65"/>
      <c r="CE39" s="63">
        <v>32</v>
      </c>
      <c r="CF39" s="64"/>
      <c r="CG39" s="64"/>
      <c r="CH39" s="4"/>
      <c r="CI39" s="4"/>
      <c r="CJ39" s="4"/>
      <c r="CK39" s="41"/>
      <c r="CL39" s="65"/>
      <c r="CN39" s="63">
        <v>32</v>
      </c>
      <c r="CO39" s="64"/>
      <c r="CP39" s="64"/>
      <c r="CQ39" s="4"/>
      <c r="CR39" s="4"/>
      <c r="CS39" s="4"/>
      <c r="CT39" s="41"/>
      <c r="CU39" s="65"/>
      <c r="CW39" s="63">
        <v>32</v>
      </c>
      <c r="CX39" s="64"/>
      <c r="CY39" s="64"/>
      <c r="CZ39" s="4"/>
      <c r="DA39" s="4"/>
      <c r="DB39" s="4"/>
      <c r="DC39" s="41"/>
      <c r="DD39" s="65"/>
      <c r="DF39" s="63">
        <v>32</v>
      </c>
      <c r="DG39" s="64"/>
      <c r="DH39" s="64"/>
      <c r="DI39" s="4"/>
      <c r="DJ39" s="4"/>
      <c r="DK39" s="4"/>
      <c r="DL39" s="41"/>
      <c r="DM39" s="65"/>
    </row>
    <row r="40" spans="1:117" x14ac:dyDescent="0.2">
      <c r="A40" s="83" t="str">
        <f>IFERROR(_xlfn.AGGREGATE(15,7,(1/((Production!$G$8:$G$42=$D$3)*(Production!$H$8:$H$42=$F$3)))*(ROW($A$8:$A$42)-7),ROW($A33)),"")</f>
        <v/>
      </c>
      <c r="B40" s="63">
        <v>33</v>
      </c>
      <c r="C40" s="77" t="str">
        <f>IF(LEN($A40),INDEX(Production!$B$8:$H$42,$A40,1),"")</f>
        <v/>
      </c>
      <c r="D40" s="64"/>
      <c r="E40" s="4" t="str">
        <f>IF(LEN($A40),INDEX(Production!$B$8:$H$42,$A40,2),"")</f>
        <v/>
      </c>
      <c r="F40" s="4" t="str">
        <f>IF(LEN($A40),INDEX(Production!$B$8:$H$42,$A40,3),"")</f>
        <v/>
      </c>
      <c r="G40" s="4"/>
      <c r="H40" s="41" t="str">
        <f>IF(LEN($A40),INDEX(Production!$B$8:$H$42,$A40,5),"")</f>
        <v/>
      </c>
      <c r="I40" s="65"/>
      <c r="J40" s="78" t="str">
        <f>IFERROR(_xlfn.AGGREGATE(15,7,(1/((Production!$G$8:$G$42=$M$3)*(Production!$H$8:$H$42=$O$3)))*(ROW($A$8:$A$42)-7),ROW($A33)),"")</f>
        <v/>
      </c>
      <c r="K40" s="63">
        <v>33</v>
      </c>
      <c r="L40" s="77" t="str">
        <f>IF(LEN($J40),INDEX(Production!$B$8:$H$42,$J40,1),"")</f>
        <v/>
      </c>
      <c r="M40" s="64"/>
      <c r="N40" s="80" t="str">
        <f>IF(LEN($J40),INDEX(Production!$B$8:$H$42,$J40,2),"")</f>
        <v/>
      </c>
      <c r="O40" s="80" t="str">
        <f>IF(LEN($J40),INDEX(Production!$B$8:$H$42,$J40,3),"")</f>
        <v/>
      </c>
      <c r="P40" s="4"/>
      <c r="Q40" s="80" t="str">
        <f>IF(LEN($J40),INDEX(Production!$B$8:$H$42,$J40,5),"")</f>
        <v/>
      </c>
      <c r="R40" s="65"/>
      <c r="T40" s="63">
        <v>33</v>
      </c>
      <c r="U40" s="64"/>
      <c r="V40" s="64"/>
      <c r="W40" s="4"/>
      <c r="X40" s="4"/>
      <c r="Y40" s="4"/>
      <c r="Z40" s="41"/>
      <c r="AA40" s="65"/>
      <c r="AC40" s="63">
        <v>33</v>
      </c>
      <c r="AD40" s="64"/>
      <c r="AE40" s="64"/>
      <c r="AF40" s="4"/>
      <c r="AG40" s="4"/>
      <c r="AH40" s="4"/>
      <c r="AI40" s="41"/>
      <c r="AJ40" s="65"/>
      <c r="AL40" s="63">
        <v>33</v>
      </c>
      <c r="AM40" s="64"/>
      <c r="AN40" s="64"/>
      <c r="AO40" s="4"/>
      <c r="AP40" s="4"/>
      <c r="AQ40" s="4"/>
      <c r="AR40" s="41"/>
      <c r="AS40" s="65"/>
      <c r="AU40" s="63">
        <v>33</v>
      </c>
      <c r="AV40" s="64"/>
      <c r="AW40" s="64"/>
      <c r="AX40" s="4"/>
      <c r="AY40" s="4"/>
      <c r="AZ40" s="4"/>
      <c r="BA40" s="41"/>
      <c r="BB40" s="65"/>
      <c r="BD40" s="63">
        <v>33</v>
      </c>
      <c r="BE40" s="64"/>
      <c r="BF40" s="64"/>
      <c r="BG40" s="4"/>
      <c r="BH40" s="4"/>
      <c r="BI40" s="4"/>
      <c r="BJ40" s="41"/>
      <c r="BK40" s="65"/>
      <c r="BM40" s="63">
        <v>33</v>
      </c>
      <c r="BN40" s="64"/>
      <c r="BO40" s="64"/>
      <c r="BP40" s="4"/>
      <c r="BQ40" s="4"/>
      <c r="BR40" s="4"/>
      <c r="BS40" s="41"/>
      <c r="BT40" s="65"/>
      <c r="BV40" s="63">
        <v>33</v>
      </c>
      <c r="BW40" s="64"/>
      <c r="BX40" s="64"/>
      <c r="BY40" s="4"/>
      <c r="BZ40" s="4"/>
      <c r="CA40" s="4"/>
      <c r="CB40" s="41"/>
      <c r="CC40" s="65"/>
      <c r="CE40" s="63">
        <v>33</v>
      </c>
      <c r="CF40" s="64"/>
      <c r="CG40" s="64"/>
      <c r="CH40" s="4"/>
      <c r="CI40" s="4"/>
      <c r="CJ40" s="4"/>
      <c r="CK40" s="41"/>
      <c r="CL40" s="65"/>
      <c r="CN40" s="63">
        <v>33</v>
      </c>
      <c r="CO40" s="64"/>
      <c r="CP40" s="64"/>
      <c r="CQ40" s="4"/>
      <c r="CR40" s="4"/>
      <c r="CS40" s="4"/>
      <c r="CT40" s="41"/>
      <c r="CU40" s="65"/>
      <c r="CW40" s="63">
        <v>33</v>
      </c>
      <c r="CX40" s="64"/>
      <c r="CY40" s="64"/>
      <c r="CZ40" s="4"/>
      <c r="DA40" s="4"/>
      <c r="DB40" s="4"/>
      <c r="DC40" s="41"/>
      <c r="DD40" s="65"/>
      <c r="DF40" s="63">
        <v>33</v>
      </c>
      <c r="DG40" s="64"/>
      <c r="DH40" s="64"/>
      <c r="DI40" s="4"/>
      <c r="DJ40" s="4"/>
      <c r="DK40" s="4"/>
      <c r="DL40" s="41"/>
      <c r="DM40" s="65"/>
    </row>
    <row r="41" spans="1:117" x14ac:dyDescent="0.2">
      <c r="A41" s="83" t="str">
        <f>IFERROR(_xlfn.AGGREGATE(15,7,(1/((Production!$G$8:$G$42=$D$3)*(Production!$H$8:$H$42=$F$3)))*(ROW($A$8:$A$42)-7),ROW($A34)),"")</f>
        <v/>
      </c>
      <c r="B41" s="63">
        <v>34</v>
      </c>
      <c r="C41" s="77" t="str">
        <f>IF(LEN($A41),INDEX(Production!$B$8:$H$42,$A41,1),"")</f>
        <v/>
      </c>
      <c r="D41" s="64"/>
      <c r="E41" s="4" t="str">
        <f>IF(LEN($A41),INDEX(Production!$B$8:$H$42,$A41,2),"")</f>
        <v/>
      </c>
      <c r="F41" s="4" t="str">
        <f>IF(LEN($A41),INDEX(Production!$B$8:$H$42,$A41,3),"")</f>
        <v/>
      </c>
      <c r="G41" s="4"/>
      <c r="H41" s="41" t="str">
        <f>IF(LEN($A41),INDEX(Production!$B$8:$H$42,$A41,5),"")</f>
        <v/>
      </c>
      <c r="I41" s="65"/>
      <c r="J41" s="78" t="str">
        <f>IFERROR(_xlfn.AGGREGATE(15,7,(1/((Production!$G$8:$G$42=$M$3)*(Production!$H$8:$H$42=$O$3)))*(ROW($A$8:$A$42)-7),ROW($A34)),"")</f>
        <v/>
      </c>
      <c r="K41" s="63">
        <v>34</v>
      </c>
      <c r="L41" s="77" t="str">
        <f>IF(LEN($J41),INDEX(Production!$B$8:$H$42,$J41,1),"")</f>
        <v/>
      </c>
      <c r="M41" s="64"/>
      <c r="N41" s="80" t="str">
        <f>IF(LEN($J41),INDEX(Production!$B$8:$H$42,$J41,2),"")</f>
        <v/>
      </c>
      <c r="O41" s="80" t="str">
        <f>IF(LEN($J41),INDEX(Production!$B$8:$H$42,$J41,3),"")</f>
        <v/>
      </c>
      <c r="P41" s="4"/>
      <c r="Q41" s="80" t="str">
        <f>IF(LEN($J41),INDEX(Production!$B$8:$H$42,$J41,5),"")</f>
        <v/>
      </c>
      <c r="R41" s="65"/>
      <c r="T41" s="63">
        <v>34</v>
      </c>
      <c r="U41" s="64"/>
      <c r="V41" s="64"/>
      <c r="W41" s="4"/>
      <c r="X41" s="4"/>
      <c r="Y41" s="4"/>
      <c r="Z41" s="41"/>
      <c r="AA41" s="65"/>
      <c r="AC41" s="63">
        <v>34</v>
      </c>
      <c r="AD41" s="64"/>
      <c r="AE41" s="64"/>
      <c r="AF41" s="4"/>
      <c r="AG41" s="4"/>
      <c r="AH41" s="4"/>
      <c r="AI41" s="41"/>
      <c r="AJ41" s="65"/>
      <c r="AL41" s="63">
        <v>34</v>
      </c>
      <c r="AM41" s="64"/>
      <c r="AN41" s="64"/>
      <c r="AO41" s="4"/>
      <c r="AP41" s="4"/>
      <c r="AQ41" s="4"/>
      <c r="AR41" s="41"/>
      <c r="AS41" s="65"/>
      <c r="AU41" s="63">
        <v>34</v>
      </c>
      <c r="AV41" s="64"/>
      <c r="AW41" s="64"/>
      <c r="AX41" s="4"/>
      <c r="AY41" s="4"/>
      <c r="AZ41" s="4"/>
      <c r="BA41" s="41"/>
      <c r="BB41" s="65"/>
      <c r="BD41" s="63">
        <v>34</v>
      </c>
      <c r="BE41" s="64"/>
      <c r="BF41" s="64"/>
      <c r="BG41" s="4"/>
      <c r="BH41" s="4"/>
      <c r="BI41" s="4"/>
      <c r="BJ41" s="41"/>
      <c r="BK41" s="65"/>
      <c r="BM41" s="63">
        <v>34</v>
      </c>
      <c r="BN41" s="64"/>
      <c r="BO41" s="64"/>
      <c r="BP41" s="4"/>
      <c r="BQ41" s="4"/>
      <c r="BR41" s="4"/>
      <c r="BS41" s="41"/>
      <c r="BT41" s="65"/>
      <c r="BV41" s="63">
        <v>34</v>
      </c>
      <c r="BW41" s="64"/>
      <c r="BX41" s="64"/>
      <c r="BY41" s="4"/>
      <c r="BZ41" s="4"/>
      <c r="CA41" s="4"/>
      <c r="CB41" s="41"/>
      <c r="CC41" s="65"/>
      <c r="CE41" s="63">
        <v>34</v>
      </c>
      <c r="CF41" s="64"/>
      <c r="CG41" s="64"/>
      <c r="CH41" s="4"/>
      <c r="CI41" s="4"/>
      <c r="CJ41" s="4"/>
      <c r="CK41" s="41"/>
      <c r="CL41" s="65"/>
      <c r="CN41" s="63">
        <v>34</v>
      </c>
      <c r="CO41" s="64"/>
      <c r="CP41" s="64"/>
      <c r="CQ41" s="4"/>
      <c r="CR41" s="4"/>
      <c r="CS41" s="4"/>
      <c r="CT41" s="41"/>
      <c r="CU41" s="65"/>
      <c r="CW41" s="63">
        <v>34</v>
      </c>
      <c r="CX41" s="64"/>
      <c r="CY41" s="64"/>
      <c r="CZ41" s="4"/>
      <c r="DA41" s="4"/>
      <c r="DB41" s="4"/>
      <c r="DC41" s="41"/>
      <c r="DD41" s="65"/>
      <c r="DF41" s="63">
        <v>34</v>
      </c>
      <c r="DG41" s="64"/>
      <c r="DH41" s="64"/>
      <c r="DI41" s="4"/>
      <c r="DJ41" s="4"/>
      <c r="DK41" s="4"/>
      <c r="DL41" s="41"/>
      <c r="DM41" s="65"/>
    </row>
    <row r="42" spans="1:117" x14ac:dyDescent="0.2">
      <c r="A42" s="83" t="str">
        <f>IFERROR(_xlfn.AGGREGATE(15,7,(1/((Production!$G$8:$G$42=$D$3)*(Production!$H$8:$H$42=$F$3)))*(ROW($A$8:$A$42)-7),ROW($A35)),"")</f>
        <v/>
      </c>
      <c r="B42" s="63">
        <v>35</v>
      </c>
      <c r="C42" s="77" t="str">
        <f>IF(LEN($A42),INDEX(Production!$B$8:$H$42,$A42,1),"")</f>
        <v/>
      </c>
      <c r="D42" s="64"/>
      <c r="E42" s="4" t="str">
        <f>IF(LEN($A42),INDEX(Production!$B$8:$H$42,$A42,2),"")</f>
        <v/>
      </c>
      <c r="F42" s="4" t="str">
        <f>IF(LEN($A42),INDEX(Production!$B$8:$H$42,$A42,3),"")</f>
        <v/>
      </c>
      <c r="G42" s="4"/>
      <c r="H42" s="41" t="str">
        <f>IF(LEN($A42),INDEX(Production!$B$8:$H$42,$A42,5),"")</f>
        <v/>
      </c>
      <c r="I42" s="65"/>
      <c r="J42" s="78" t="str">
        <f>IFERROR(_xlfn.AGGREGATE(15,7,(1/((Production!$G$8:$G$42=$M$3)*(Production!$H$8:$H$42=$O$3)))*(ROW($A$8:$A$42)-7),ROW($A35)),"")</f>
        <v/>
      </c>
      <c r="K42" s="63">
        <v>35</v>
      </c>
      <c r="L42" s="77" t="str">
        <f>IF(LEN($J42),INDEX(Production!$B$8:$H$42,$J42,1),"")</f>
        <v/>
      </c>
      <c r="M42" s="64"/>
      <c r="N42" s="80" t="str">
        <f>IF(LEN($J42),INDEX(Production!$B$8:$H$42,$J42,2),"")</f>
        <v/>
      </c>
      <c r="O42" s="80" t="str">
        <f>IF(LEN($J42),INDEX(Production!$B$8:$H$42,$J42,3),"")</f>
        <v/>
      </c>
      <c r="P42" s="4"/>
      <c r="Q42" s="80" t="str">
        <f>IF(LEN($J42),INDEX(Production!$B$8:$H$42,$J42,5),"")</f>
        <v/>
      </c>
      <c r="R42" s="65"/>
      <c r="T42" s="63">
        <v>35</v>
      </c>
      <c r="U42" s="64"/>
      <c r="V42" s="64"/>
      <c r="W42" s="4"/>
      <c r="X42" s="4"/>
      <c r="Y42" s="4"/>
      <c r="Z42" s="41"/>
      <c r="AA42" s="65"/>
      <c r="AC42" s="63">
        <v>35</v>
      </c>
      <c r="AD42" s="64"/>
      <c r="AE42" s="64"/>
      <c r="AF42" s="4"/>
      <c r="AG42" s="4"/>
      <c r="AH42" s="4"/>
      <c r="AI42" s="41"/>
      <c r="AJ42" s="65"/>
      <c r="AL42" s="63">
        <v>35</v>
      </c>
      <c r="AM42" s="64"/>
      <c r="AN42" s="64"/>
      <c r="AO42" s="4"/>
      <c r="AP42" s="4"/>
      <c r="AQ42" s="4"/>
      <c r="AR42" s="41"/>
      <c r="AS42" s="65"/>
      <c r="AU42" s="63">
        <v>35</v>
      </c>
      <c r="AV42" s="64"/>
      <c r="AW42" s="64"/>
      <c r="AX42" s="4"/>
      <c r="AY42" s="4"/>
      <c r="AZ42" s="4"/>
      <c r="BA42" s="41"/>
      <c r="BB42" s="65"/>
      <c r="BD42" s="63">
        <v>35</v>
      </c>
      <c r="BE42" s="64"/>
      <c r="BF42" s="64"/>
      <c r="BG42" s="4"/>
      <c r="BH42" s="4"/>
      <c r="BI42" s="4"/>
      <c r="BJ42" s="41"/>
      <c r="BK42" s="65"/>
      <c r="BM42" s="63">
        <v>35</v>
      </c>
      <c r="BN42" s="64"/>
      <c r="BO42" s="64"/>
      <c r="BP42" s="4"/>
      <c r="BQ42" s="4"/>
      <c r="BR42" s="4"/>
      <c r="BS42" s="41"/>
      <c r="BT42" s="65"/>
      <c r="BV42" s="63">
        <v>35</v>
      </c>
      <c r="BW42" s="64"/>
      <c r="BX42" s="64"/>
      <c r="BY42" s="4"/>
      <c r="BZ42" s="4"/>
      <c r="CA42" s="4"/>
      <c r="CB42" s="41"/>
      <c r="CC42" s="65"/>
      <c r="CE42" s="63">
        <v>35</v>
      </c>
      <c r="CF42" s="64"/>
      <c r="CG42" s="64"/>
      <c r="CH42" s="4"/>
      <c r="CI42" s="4"/>
      <c r="CJ42" s="4"/>
      <c r="CK42" s="41"/>
      <c r="CL42" s="65"/>
      <c r="CN42" s="63">
        <v>35</v>
      </c>
      <c r="CO42" s="64"/>
      <c r="CP42" s="64"/>
      <c r="CQ42" s="4"/>
      <c r="CR42" s="4"/>
      <c r="CS42" s="4"/>
      <c r="CT42" s="41"/>
      <c r="CU42" s="65"/>
      <c r="CW42" s="63">
        <v>35</v>
      </c>
      <c r="CX42" s="64"/>
      <c r="CY42" s="64"/>
      <c r="CZ42" s="4"/>
      <c r="DA42" s="4"/>
      <c r="DB42" s="4"/>
      <c r="DC42" s="41"/>
      <c r="DD42" s="65"/>
      <c r="DF42" s="63">
        <v>35</v>
      </c>
      <c r="DG42" s="64"/>
      <c r="DH42" s="64"/>
      <c r="DI42" s="4"/>
      <c r="DJ42" s="4"/>
      <c r="DK42" s="4"/>
      <c r="DL42" s="41"/>
      <c r="DM42" s="65"/>
    </row>
    <row r="43" spans="1:117" x14ac:dyDescent="0.2">
      <c r="A43" s="83" t="str">
        <f>IFERROR(_xlfn.AGGREGATE(15,7,(1/((Production!$G$8:$G$42=$D$3)*(Production!$H$8:$H$42=$F$3)))*(ROW($A$8:$A$42)-7),ROW($A36)),"")</f>
        <v/>
      </c>
      <c r="B43" s="63">
        <v>36</v>
      </c>
      <c r="C43" s="77" t="str">
        <f>IF(LEN($A43),INDEX(Production!$B$8:$H$42,$A43,1),"")</f>
        <v/>
      </c>
      <c r="D43" s="64"/>
      <c r="E43" s="4" t="str">
        <f>IF(LEN($A43),INDEX(Production!$B$8:$H$42,$A43,2),"")</f>
        <v/>
      </c>
      <c r="F43" s="4" t="str">
        <f>IF(LEN($A43),INDEX(Production!$B$8:$H$42,$A43,3),"")</f>
        <v/>
      </c>
      <c r="G43" s="4"/>
      <c r="H43" s="41" t="str">
        <f>IF(LEN($A43),INDEX(Production!$B$8:$H$42,$A43,5),"")</f>
        <v/>
      </c>
      <c r="I43" s="65"/>
      <c r="J43" s="78" t="str">
        <f>IFERROR(_xlfn.AGGREGATE(15,7,(1/((Production!$G$8:$G$42=$M$3)*(Production!$H$8:$H$42=$O$3)))*(ROW($A$8:$A$42)-7),ROW($A36)),"")</f>
        <v/>
      </c>
      <c r="K43" s="63">
        <v>36</v>
      </c>
      <c r="L43" s="77" t="str">
        <f>IF(LEN($J43),INDEX(Production!$B$8:$H$42,$J43,1),"")</f>
        <v/>
      </c>
      <c r="M43" s="64"/>
      <c r="N43" s="80" t="str">
        <f>IF(LEN($J43),INDEX(Production!$B$8:$H$42,$J43,2),"")</f>
        <v/>
      </c>
      <c r="O43" s="80" t="str">
        <f>IF(LEN($J43),INDEX(Production!$B$8:$H$42,$J43,3),"")</f>
        <v/>
      </c>
      <c r="P43" s="4"/>
      <c r="Q43" s="80" t="str">
        <f>IF(LEN($J43),INDEX(Production!$B$8:$H$42,$J43,5),"")</f>
        <v/>
      </c>
      <c r="R43" s="65"/>
      <c r="T43" s="63">
        <v>36</v>
      </c>
      <c r="U43" s="64"/>
      <c r="V43" s="64"/>
      <c r="W43" s="4"/>
      <c r="X43" s="4"/>
      <c r="Y43" s="4"/>
      <c r="Z43" s="41"/>
      <c r="AA43" s="65"/>
      <c r="AC43" s="63">
        <v>36</v>
      </c>
      <c r="AD43" s="64"/>
      <c r="AE43" s="64"/>
      <c r="AF43" s="4"/>
      <c r="AG43" s="4"/>
      <c r="AH43" s="4"/>
      <c r="AI43" s="41"/>
      <c r="AJ43" s="65"/>
      <c r="AL43" s="63">
        <v>36</v>
      </c>
      <c r="AM43" s="64"/>
      <c r="AN43" s="64"/>
      <c r="AO43" s="4"/>
      <c r="AP43" s="4"/>
      <c r="AQ43" s="4"/>
      <c r="AR43" s="41"/>
      <c r="AS43" s="65"/>
      <c r="AU43" s="63">
        <v>36</v>
      </c>
      <c r="AV43" s="64"/>
      <c r="AW43" s="64"/>
      <c r="AX43" s="4"/>
      <c r="AY43" s="4"/>
      <c r="AZ43" s="4"/>
      <c r="BA43" s="41"/>
      <c r="BB43" s="65"/>
      <c r="BD43" s="63">
        <v>36</v>
      </c>
      <c r="BE43" s="64"/>
      <c r="BF43" s="64"/>
      <c r="BG43" s="4"/>
      <c r="BH43" s="4"/>
      <c r="BI43" s="4"/>
      <c r="BJ43" s="41"/>
      <c r="BK43" s="65"/>
      <c r="BM43" s="63">
        <v>36</v>
      </c>
      <c r="BN43" s="64"/>
      <c r="BO43" s="64"/>
      <c r="BP43" s="4"/>
      <c r="BQ43" s="4"/>
      <c r="BR43" s="4"/>
      <c r="BS43" s="41"/>
      <c r="BT43" s="65"/>
      <c r="BV43" s="63">
        <v>36</v>
      </c>
      <c r="BW43" s="64"/>
      <c r="BX43" s="64"/>
      <c r="BY43" s="4"/>
      <c r="BZ43" s="4"/>
      <c r="CA43" s="4"/>
      <c r="CB43" s="41"/>
      <c r="CC43" s="65"/>
      <c r="CE43" s="63">
        <v>36</v>
      </c>
      <c r="CF43" s="64"/>
      <c r="CG43" s="64"/>
      <c r="CH43" s="4"/>
      <c r="CI43" s="4"/>
      <c r="CJ43" s="4"/>
      <c r="CK43" s="41"/>
      <c r="CL43" s="65"/>
      <c r="CN43" s="63">
        <v>36</v>
      </c>
      <c r="CO43" s="64"/>
      <c r="CP43" s="64"/>
      <c r="CQ43" s="4"/>
      <c r="CR43" s="4"/>
      <c r="CS43" s="4"/>
      <c r="CT43" s="41"/>
      <c r="CU43" s="65"/>
      <c r="CW43" s="63">
        <v>36</v>
      </c>
      <c r="CX43" s="64"/>
      <c r="CY43" s="64"/>
      <c r="CZ43" s="4"/>
      <c r="DA43" s="4"/>
      <c r="DB43" s="4"/>
      <c r="DC43" s="41"/>
      <c r="DD43" s="65"/>
      <c r="DF43" s="63">
        <v>36</v>
      </c>
      <c r="DG43" s="64"/>
      <c r="DH43" s="64"/>
      <c r="DI43" s="4"/>
      <c r="DJ43" s="4"/>
      <c r="DK43" s="4"/>
      <c r="DL43" s="41"/>
      <c r="DM43" s="65"/>
    </row>
    <row r="44" spans="1:117" x14ac:dyDescent="0.2">
      <c r="A44" s="83" t="str">
        <f>IFERROR(_xlfn.AGGREGATE(15,7,(1/((Production!$G$8:$G$42=$D$3)*(Production!$H$8:$H$42=$F$3)))*(ROW($A$8:$A$42)-7),ROW($A37)),"")</f>
        <v/>
      </c>
      <c r="B44" s="63">
        <v>37</v>
      </c>
      <c r="C44" s="77" t="str">
        <f>IF(LEN($A44),INDEX(Production!$B$8:$H$42,$A44,1),"")</f>
        <v/>
      </c>
      <c r="D44" s="64"/>
      <c r="E44" s="4" t="str">
        <f>IF(LEN($A44),INDEX(Production!$B$8:$H$42,$A44,2),"")</f>
        <v/>
      </c>
      <c r="F44" s="4" t="str">
        <f>IF(LEN($A44),INDEX(Production!$B$8:$H$42,$A44,3),"")</f>
        <v/>
      </c>
      <c r="G44" s="4"/>
      <c r="H44" s="41" t="str">
        <f>IF(LEN($A44),INDEX(Production!$B$8:$H$42,$A44,5),"")</f>
        <v/>
      </c>
      <c r="I44" s="65"/>
      <c r="J44" s="78" t="str">
        <f>IFERROR(_xlfn.AGGREGATE(15,7,(1/((Production!$G$8:$G$42=$M$3)*(Production!$H$8:$H$42=$O$3)))*(ROW($A$8:$A$42)-7),ROW($A37)),"")</f>
        <v/>
      </c>
      <c r="K44" s="63">
        <v>37</v>
      </c>
      <c r="L44" s="77" t="str">
        <f>IF(LEN($J44),INDEX(Production!$B$8:$H$42,$J44,1),"")</f>
        <v/>
      </c>
      <c r="M44" s="64"/>
      <c r="N44" s="80" t="str">
        <f>IF(LEN($J44),INDEX(Production!$B$8:$H$42,$J44,2),"")</f>
        <v/>
      </c>
      <c r="O44" s="80" t="str">
        <f>IF(LEN($J44),INDEX(Production!$B$8:$H$42,$J44,3),"")</f>
        <v/>
      </c>
      <c r="P44" s="4"/>
      <c r="Q44" s="80" t="str">
        <f>IF(LEN($J44),INDEX(Production!$B$8:$H$42,$J44,5),"")</f>
        <v/>
      </c>
      <c r="R44" s="65"/>
      <c r="T44" s="63">
        <v>37</v>
      </c>
      <c r="U44" s="64"/>
      <c r="V44" s="64"/>
      <c r="W44" s="4"/>
      <c r="X44" s="4"/>
      <c r="Y44" s="4"/>
      <c r="Z44" s="41"/>
      <c r="AA44" s="65"/>
      <c r="AC44" s="63">
        <v>37</v>
      </c>
      <c r="AD44" s="64"/>
      <c r="AE44" s="64"/>
      <c r="AF44" s="4"/>
      <c r="AG44" s="4"/>
      <c r="AH44" s="4"/>
      <c r="AI44" s="41"/>
      <c r="AJ44" s="65"/>
      <c r="AL44" s="63">
        <v>37</v>
      </c>
      <c r="AM44" s="64"/>
      <c r="AN44" s="64"/>
      <c r="AO44" s="4"/>
      <c r="AP44" s="4"/>
      <c r="AQ44" s="4"/>
      <c r="AR44" s="41"/>
      <c r="AS44" s="65"/>
      <c r="AU44" s="63">
        <v>37</v>
      </c>
      <c r="AV44" s="64"/>
      <c r="AW44" s="64"/>
      <c r="AX44" s="4"/>
      <c r="AY44" s="4"/>
      <c r="AZ44" s="4"/>
      <c r="BA44" s="41"/>
      <c r="BB44" s="65"/>
      <c r="BD44" s="63">
        <v>37</v>
      </c>
      <c r="BE44" s="64"/>
      <c r="BF44" s="64"/>
      <c r="BG44" s="4"/>
      <c r="BH44" s="4"/>
      <c r="BI44" s="4"/>
      <c r="BJ44" s="41"/>
      <c r="BK44" s="65"/>
      <c r="BM44" s="63">
        <v>37</v>
      </c>
      <c r="BN44" s="64"/>
      <c r="BO44" s="64"/>
      <c r="BP44" s="4"/>
      <c r="BQ44" s="4"/>
      <c r="BR44" s="4"/>
      <c r="BS44" s="41"/>
      <c r="BT44" s="65"/>
      <c r="BV44" s="63">
        <v>37</v>
      </c>
      <c r="BW44" s="64"/>
      <c r="BX44" s="64"/>
      <c r="BY44" s="4"/>
      <c r="BZ44" s="4"/>
      <c r="CA44" s="4"/>
      <c r="CB44" s="41"/>
      <c r="CC44" s="65"/>
      <c r="CE44" s="63">
        <v>37</v>
      </c>
      <c r="CF44" s="64"/>
      <c r="CG44" s="64"/>
      <c r="CH44" s="4"/>
      <c r="CI44" s="4"/>
      <c r="CJ44" s="4"/>
      <c r="CK44" s="41"/>
      <c r="CL44" s="65"/>
      <c r="CN44" s="63">
        <v>37</v>
      </c>
      <c r="CO44" s="64"/>
      <c r="CP44" s="64"/>
      <c r="CQ44" s="4"/>
      <c r="CR44" s="4"/>
      <c r="CS44" s="4"/>
      <c r="CT44" s="41"/>
      <c r="CU44" s="65"/>
      <c r="CW44" s="63">
        <v>37</v>
      </c>
      <c r="CX44" s="64"/>
      <c r="CY44" s="64"/>
      <c r="CZ44" s="4"/>
      <c r="DA44" s="4"/>
      <c r="DB44" s="4"/>
      <c r="DC44" s="41"/>
      <c r="DD44" s="65"/>
      <c r="DF44" s="63">
        <v>37</v>
      </c>
      <c r="DG44" s="64"/>
      <c r="DH44" s="64"/>
      <c r="DI44" s="4"/>
      <c r="DJ44" s="4"/>
      <c r="DK44" s="4"/>
      <c r="DL44" s="41"/>
      <c r="DM44" s="65"/>
    </row>
    <row r="45" spans="1:117" x14ac:dyDescent="0.2">
      <c r="A45" s="83" t="str">
        <f>IFERROR(_xlfn.AGGREGATE(15,7,(1/((Production!$G$8:$G$42=$D$3)*(Production!$H$8:$H$42=$F$3)))*(ROW($A$8:$A$42)-7),ROW($A38)),"")</f>
        <v/>
      </c>
      <c r="B45" s="63">
        <v>38</v>
      </c>
      <c r="C45" s="77" t="str">
        <f>IF(LEN($A45),INDEX(Production!$B$8:$H$42,$A45,1),"")</f>
        <v/>
      </c>
      <c r="D45" s="64"/>
      <c r="E45" s="4" t="str">
        <f>IF(LEN($A45),INDEX(Production!$B$8:$H$42,$A45,2),"")</f>
        <v/>
      </c>
      <c r="F45" s="4" t="str">
        <f>IF(LEN($A45),INDEX(Production!$B$8:$H$42,$A45,3),"")</f>
        <v/>
      </c>
      <c r="G45" s="4"/>
      <c r="H45" s="41" t="str">
        <f>IF(LEN($A45),INDEX(Production!$B$8:$H$42,$A45,5),"")</f>
        <v/>
      </c>
      <c r="I45" s="65"/>
      <c r="J45" s="78" t="str">
        <f>IFERROR(_xlfn.AGGREGATE(15,7,(1/((Production!$G$8:$G$42=$M$3)*(Production!$H$8:$H$42=$O$3)))*(ROW($A$8:$A$42)-7),ROW($A38)),"")</f>
        <v/>
      </c>
      <c r="K45" s="63">
        <v>38</v>
      </c>
      <c r="L45" s="77" t="str">
        <f>IF(LEN($J45),INDEX(Production!$B$8:$H$42,$J45,1),"")</f>
        <v/>
      </c>
      <c r="M45" s="64"/>
      <c r="N45" s="80" t="str">
        <f>IF(LEN($J45),INDEX(Production!$B$8:$H$42,$J45,2),"")</f>
        <v/>
      </c>
      <c r="O45" s="80" t="str">
        <f>IF(LEN($J45),INDEX(Production!$B$8:$H$42,$J45,3),"")</f>
        <v/>
      </c>
      <c r="P45" s="4"/>
      <c r="Q45" s="80" t="str">
        <f>IF(LEN($J45),INDEX(Production!$B$8:$H$42,$J45,5),"")</f>
        <v/>
      </c>
      <c r="R45" s="65"/>
      <c r="T45" s="63">
        <v>38</v>
      </c>
      <c r="U45" s="64"/>
      <c r="V45" s="64"/>
      <c r="W45" s="4"/>
      <c r="X45" s="4"/>
      <c r="Y45" s="4"/>
      <c r="Z45" s="41"/>
      <c r="AA45" s="65"/>
      <c r="AC45" s="63">
        <v>38</v>
      </c>
      <c r="AD45" s="64"/>
      <c r="AE45" s="64"/>
      <c r="AF45" s="4"/>
      <c r="AG45" s="4"/>
      <c r="AH45" s="4"/>
      <c r="AI45" s="41"/>
      <c r="AJ45" s="65"/>
      <c r="AL45" s="63">
        <v>38</v>
      </c>
      <c r="AM45" s="64"/>
      <c r="AN45" s="64"/>
      <c r="AO45" s="4"/>
      <c r="AP45" s="4"/>
      <c r="AQ45" s="4"/>
      <c r="AR45" s="41"/>
      <c r="AS45" s="65"/>
      <c r="AU45" s="63">
        <v>38</v>
      </c>
      <c r="AV45" s="64"/>
      <c r="AW45" s="64"/>
      <c r="AX45" s="4"/>
      <c r="AY45" s="4"/>
      <c r="AZ45" s="4"/>
      <c r="BA45" s="41"/>
      <c r="BB45" s="65"/>
      <c r="BD45" s="63">
        <v>38</v>
      </c>
      <c r="BE45" s="64"/>
      <c r="BF45" s="64"/>
      <c r="BG45" s="4"/>
      <c r="BH45" s="4"/>
      <c r="BI45" s="4"/>
      <c r="BJ45" s="41"/>
      <c r="BK45" s="65"/>
      <c r="BM45" s="63">
        <v>38</v>
      </c>
      <c r="BN45" s="64"/>
      <c r="BO45" s="64"/>
      <c r="BP45" s="4"/>
      <c r="BQ45" s="4"/>
      <c r="BR45" s="4"/>
      <c r="BS45" s="41"/>
      <c r="BT45" s="65"/>
      <c r="BV45" s="63">
        <v>38</v>
      </c>
      <c r="BW45" s="64"/>
      <c r="BX45" s="64"/>
      <c r="BY45" s="4"/>
      <c r="BZ45" s="4"/>
      <c r="CA45" s="4"/>
      <c r="CB45" s="41"/>
      <c r="CC45" s="65"/>
      <c r="CE45" s="63">
        <v>38</v>
      </c>
      <c r="CF45" s="64"/>
      <c r="CG45" s="64"/>
      <c r="CH45" s="4"/>
      <c r="CI45" s="4"/>
      <c r="CJ45" s="4"/>
      <c r="CK45" s="41"/>
      <c r="CL45" s="65"/>
      <c r="CN45" s="63">
        <v>38</v>
      </c>
      <c r="CO45" s="64"/>
      <c r="CP45" s="64"/>
      <c r="CQ45" s="4"/>
      <c r="CR45" s="4"/>
      <c r="CS45" s="4"/>
      <c r="CT45" s="41"/>
      <c r="CU45" s="65"/>
      <c r="CW45" s="63">
        <v>38</v>
      </c>
      <c r="CX45" s="64"/>
      <c r="CY45" s="64"/>
      <c r="CZ45" s="4"/>
      <c r="DA45" s="4"/>
      <c r="DB45" s="4"/>
      <c r="DC45" s="41"/>
      <c r="DD45" s="65"/>
      <c r="DF45" s="63">
        <v>38</v>
      </c>
      <c r="DG45" s="64"/>
      <c r="DH45" s="64"/>
      <c r="DI45" s="4"/>
      <c r="DJ45" s="4"/>
      <c r="DK45" s="4"/>
      <c r="DL45" s="41"/>
      <c r="DM45" s="65"/>
    </row>
    <row r="46" spans="1:117" x14ac:dyDescent="0.2">
      <c r="B46" s="63"/>
      <c r="C46" s="64"/>
      <c r="D46" s="64"/>
      <c r="E46" s="4"/>
      <c r="F46" s="4"/>
      <c r="G46" s="4"/>
      <c r="H46" s="41"/>
      <c r="I46" s="65"/>
      <c r="K46" s="63"/>
      <c r="L46" s="64"/>
      <c r="M46" s="64"/>
      <c r="N46" s="4"/>
      <c r="O46" s="4"/>
      <c r="P46" s="4"/>
      <c r="Q46" s="41"/>
      <c r="R46" s="65"/>
      <c r="T46" s="63"/>
      <c r="U46" s="64"/>
      <c r="V46" s="64"/>
      <c r="W46" s="4"/>
      <c r="X46" s="4"/>
      <c r="Y46" s="4"/>
      <c r="Z46" s="41"/>
      <c r="AA46" s="65"/>
      <c r="AC46" s="63"/>
      <c r="AD46" s="64"/>
      <c r="AE46" s="64"/>
      <c r="AF46" s="4"/>
      <c r="AG46" s="4"/>
      <c r="AH46" s="4"/>
      <c r="AI46" s="41"/>
      <c r="AJ46" s="65"/>
      <c r="AL46" s="63"/>
      <c r="AM46" s="64"/>
      <c r="AN46" s="64"/>
      <c r="AO46" s="4"/>
      <c r="AP46" s="4"/>
      <c r="AQ46" s="4"/>
      <c r="AR46" s="41"/>
      <c r="AS46" s="65"/>
      <c r="AU46" s="63"/>
      <c r="AV46" s="64"/>
      <c r="AW46" s="64"/>
      <c r="AX46" s="4"/>
      <c r="AY46" s="4"/>
      <c r="AZ46" s="4"/>
      <c r="BA46" s="41"/>
      <c r="BB46" s="65"/>
      <c r="BD46" s="63"/>
      <c r="BE46" s="64"/>
      <c r="BF46" s="64"/>
      <c r="BG46" s="4"/>
      <c r="BH46" s="4"/>
      <c r="BI46" s="4"/>
      <c r="BJ46" s="41"/>
      <c r="BK46" s="65"/>
      <c r="BM46" s="63"/>
      <c r="BN46" s="64"/>
      <c r="BO46" s="64"/>
      <c r="BP46" s="4"/>
      <c r="BQ46" s="4"/>
      <c r="BR46" s="4"/>
      <c r="BS46" s="41"/>
      <c r="BT46" s="65"/>
      <c r="BV46" s="63"/>
      <c r="BW46" s="64"/>
      <c r="BX46" s="64"/>
      <c r="BY46" s="4"/>
      <c r="BZ46" s="4"/>
      <c r="CA46" s="4"/>
      <c r="CB46" s="41"/>
      <c r="CC46" s="65"/>
      <c r="CE46" s="63"/>
      <c r="CF46" s="64"/>
      <c r="CG46" s="64"/>
      <c r="CH46" s="4"/>
      <c r="CI46" s="4"/>
      <c r="CJ46" s="4"/>
      <c r="CK46" s="41"/>
      <c r="CL46" s="65"/>
      <c r="CN46" s="63"/>
      <c r="CO46" s="64"/>
      <c r="CP46" s="64"/>
      <c r="CQ46" s="4"/>
      <c r="CR46" s="4"/>
      <c r="CS46" s="4"/>
      <c r="CT46" s="41"/>
      <c r="CU46" s="65"/>
      <c r="CW46" s="63"/>
      <c r="CX46" s="64"/>
      <c r="CY46" s="64"/>
      <c r="CZ46" s="4"/>
      <c r="DA46" s="4"/>
      <c r="DB46" s="4"/>
      <c r="DC46" s="41"/>
      <c r="DD46" s="65"/>
      <c r="DF46" s="63"/>
      <c r="DG46" s="64"/>
      <c r="DH46" s="64"/>
      <c r="DI46" s="4"/>
      <c r="DJ46" s="4"/>
      <c r="DK46" s="4"/>
      <c r="DL46" s="41"/>
      <c r="DM46" s="65"/>
    </row>
    <row r="47" spans="1:117" ht="13.5" thickBot="1" x14ac:dyDescent="0.25">
      <c r="B47" s="93" t="s">
        <v>23</v>
      </c>
      <c r="C47" s="94"/>
      <c r="D47" s="94"/>
      <c r="E47" s="94"/>
      <c r="F47" s="95"/>
      <c r="G47" s="66"/>
      <c r="H47" s="66">
        <f>SUM(H8:H46)</f>
        <v>20</v>
      </c>
      <c r="I47" s="67">
        <f>SUM(I8:I46)</f>
        <v>0</v>
      </c>
      <c r="K47" s="93" t="s">
        <v>23</v>
      </c>
      <c r="L47" s="94"/>
      <c r="M47" s="94"/>
      <c r="N47" s="94"/>
      <c r="O47" s="95"/>
      <c r="P47" s="66"/>
      <c r="Q47" s="66">
        <f>SUM(Q8:Q46)</f>
        <v>0</v>
      </c>
      <c r="R47" s="67">
        <f>SUM(R8:R46)</f>
        <v>0</v>
      </c>
      <c r="T47" s="93" t="s">
        <v>23</v>
      </c>
      <c r="U47" s="94"/>
      <c r="V47" s="94"/>
      <c r="W47" s="94"/>
      <c r="X47" s="95"/>
      <c r="Y47" s="66"/>
      <c r="Z47" s="66">
        <f>SUM(Z8:Z46)</f>
        <v>18</v>
      </c>
      <c r="AA47" s="67">
        <f>SUM(AA8:AA46)</f>
        <v>0</v>
      </c>
      <c r="AC47" s="93" t="s">
        <v>23</v>
      </c>
      <c r="AD47" s="94"/>
      <c r="AE47" s="94"/>
      <c r="AF47" s="94"/>
      <c r="AG47" s="95"/>
      <c r="AH47" s="66"/>
      <c r="AI47" s="66">
        <f>SUM(AI8:AI46)</f>
        <v>0</v>
      </c>
      <c r="AJ47" s="67">
        <f>SUM(AJ8:AJ46)</f>
        <v>0</v>
      </c>
      <c r="AL47" s="93" t="s">
        <v>23</v>
      </c>
      <c r="AM47" s="94"/>
      <c r="AN47" s="94"/>
      <c r="AO47" s="94"/>
      <c r="AP47" s="95"/>
      <c r="AQ47" s="66"/>
      <c r="AR47" s="66">
        <f>SUM(AR8:AR46)</f>
        <v>0</v>
      </c>
      <c r="AS47" s="67">
        <f>SUM(AS8:AS46)</f>
        <v>0</v>
      </c>
      <c r="AU47" s="93" t="s">
        <v>23</v>
      </c>
      <c r="AV47" s="94"/>
      <c r="AW47" s="94"/>
      <c r="AX47" s="94"/>
      <c r="AY47" s="95"/>
      <c r="AZ47" s="66"/>
      <c r="BA47" s="66">
        <f>SUM(BA8:BA46)</f>
        <v>0</v>
      </c>
      <c r="BB47" s="67">
        <f>SUM(BB8:BB46)</f>
        <v>0</v>
      </c>
      <c r="BD47" s="93" t="s">
        <v>23</v>
      </c>
      <c r="BE47" s="94"/>
      <c r="BF47" s="94"/>
      <c r="BG47" s="94"/>
      <c r="BH47" s="95"/>
      <c r="BI47" s="66"/>
      <c r="BJ47" s="66">
        <f>SUM(BJ8:BJ46)</f>
        <v>0</v>
      </c>
      <c r="BK47" s="67">
        <f>SUM(BK8:BK46)</f>
        <v>0</v>
      </c>
      <c r="BM47" s="93" t="s">
        <v>23</v>
      </c>
      <c r="BN47" s="94"/>
      <c r="BO47" s="94"/>
      <c r="BP47" s="94"/>
      <c r="BQ47" s="95"/>
      <c r="BR47" s="66"/>
      <c r="BS47" s="66">
        <f>SUM(BS8:BS46)</f>
        <v>0</v>
      </c>
      <c r="BT47" s="67">
        <f>SUM(BT8:BT46)</f>
        <v>0</v>
      </c>
      <c r="BV47" s="93" t="s">
        <v>23</v>
      </c>
      <c r="BW47" s="94"/>
      <c r="BX47" s="94"/>
      <c r="BY47" s="94"/>
      <c r="BZ47" s="95"/>
      <c r="CA47" s="66"/>
      <c r="CB47" s="66">
        <f>SUM(CB8:CB46)</f>
        <v>0</v>
      </c>
      <c r="CC47" s="67">
        <f>SUM(CC8:CC46)</f>
        <v>0</v>
      </c>
      <c r="CE47" s="93" t="s">
        <v>23</v>
      </c>
      <c r="CF47" s="94"/>
      <c r="CG47" s="94"/>
      <c r="CH47" s="94"/>
      <c r="CI47" s="95"/>
      <c r="CJ47" s="66"/>
      <c r="CK47" s="66">
        <f>SUM(CK8:CK46)</f>
        <v>0</v>
      </c>
      <c r="CL47" s="67">
        <f>SUM(CL8:CL46)</f>
        <v>0</v>
      </c>
      <c r="CN47" s="93" t="s">
        <v>23</v>
      </c>
      <c r="CO47" s="94"/>
      <c r="CP47" s="94"/>
      <c r="CQ47" s="94"/>
      <c r="CR47" s="95"/>
      <c r="CS47" s="66"/>
      <c r="CT47" s="66">
        <f>SUM(CT8:CT46)</f>
        <v>0</v>
      </c>
      <c r="CU47" s="67">
        <f>SUM(CU8:CU46)</f>
        <v>0</v>
      </c>
      <c r="CW47" s="93" t="s">
        <v>23</v>
      </c>
      <c r="CX47" s="94"/>
      <c r="CY47" s="94"/>
      <c r="CZ47" s="94"/>
      <c r="DA47" s="95"/>
      <c r="DB47" s="66"/>
      <c r="DC47" s="66">
        <f>SUM(DC8:DC46)</f>
        <v>0</v>
      </c>
      <c r="DD47" s="67">
        <f>SUM(DD8:DD46)</f>
        <v>0</v>
      </c>
      <c r="DF47" s="93" t="s">
        <v>23</v>
      </c>
      <c r="DG47" s="94"/>
      <c r="DH47" s="94"/>
      <c r="DI47" s="94"/>
      <c r="DJ47" s="95"/>
      <c r="DK47" s="66"/>
      <c r="DL47" s="66">
        <f>SUM(DL8:DL46)</f>
        <v>0</v>
      </c>
      <c r="DM47" s="67">
        <f>SUM(DM8:DM46)</f>
        <v>0</v>
      </c>
    </row>
  </sheetData>
  <mergeCells count="52">
    <mergeCell ref="B4:C4"/>
    <mergeCell ref="B5:C5"/>
    <mergeCell ref="B47:F47"/>
    <mergeCell ref="B3:C3"/>
    <mergeCell ref="K3:L3"/>
    <mergeCell ref="K4:L4"/>
    <mergeCell ref="K5:L5"/>
    <mergeCell ref="K47:O47"/>
    <mergeCell ref="T3:U3"/>
    <mergeCell ref="T4:U4"/>
    <mergeCell ref="T5:U5"/>
    <mergeCell ref="T47:X47"/>
    <mergeCell ref="AC3:AD3"/>
    <mergeCell ref="AC4:AD4"/>
    <mergeCell ref="AC5:AD5"/>
    <mergeCell ref="AC47:AG47"/>
    <mergeCell ref="AL3:AM3"/>
    <mergeCell ref="AL4:AM4"/>
    <mergeCell ref="AL5:AM5"/>
    <mergeCell ref="AL47:AP47"/>
    <mergeCell ref="AU3:AV3"/>
    <mergeCell ref="AU4:AV4"/>
    <mergeCell ref="AU5:AV5"/>
    <mergeCell ref="AU47:AY47"/>
    <mergeCell ref="BD3:BE3"/>
    <mergeCell ref="BD4:BE4"/>
    <mergeCell ref="BD5:BE5"/>
    <mergeCell ref="BD47:BH47"/>
    <mergeCell ref="BM3:BN3"/>
    <mergeCell ref="BM4:BN4"/>
    <mergeCell ref="BM5:BN5"/>
    <mergeCell ref="BM47:BQ47"/>
    <mergeCell ref="BV3:BW3"/>
    <mergeCell ref="BV4:BW4"/>
    <mergeCell ref="BV5:BW5"/>
    <mergeCell ref="BV47:BZ47"/>
    <mergeCell ref="CE3:CF3"/>
    <mergeCell ref="CE4:CF4"/>
    <mergeCell ref="CE5:CF5"/>
    <mergeCell ref="CE47:CI47"/>
    <mergeCell ref="DF3:DG3"/>
    <mergeCell ref="DF4:DG4"/>
    <mergeCell ref="DF5:DG5"/>
    <mergeCell ref="DF47:DJ47"/>
    <mergeCell ref="CN3:CO3"/>
    <mergeCell ref="CN4:CO4"/>
    <mergeCell ref="CN5:CO5"/>
    <mergeCell ref="CN47:CR47"/>
    <mergeCell ref="CW3:CX3"/>
    <mergeCell ref="CW4:CX4"/>
    <mergeCell ref="CW5:CX5"/>
    <mergeCell ref="CW47:DA4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3BCC4-9320-4693-A8FD-EA9D0180C998}">
  <sheetPr codeName="Sheet3"/>
  <dimension ref="A1:F17"/>
  <sheetViews>
    <sheetView workbookViewId="0">
      <selection activeCell="E4" sqref="E4"/>
    </sheetView>
  </sheetViews>
  <sheetFormatPr defaultColWidth="9.33203125" defaultRowHeight="12.75" x14ac:dyDescent="0.2"/>
  <cols>
    <col min="1" max="1" width="5.33203125" style="46" customWidth="1"/>
    <col min="2" max="2" width="28.6640625" style="46" customWidth="1"/>
    <col min="3" max="3" width="11.6640625" style="46" customWidth="1"/>
    <col min="4" max="4" width="13.5" style="46" customWidth="1"/>
    <col min="5" max="5" width="11" style="46" customWidth="1"/>
    <col min="6" max="16384" width="9.33203125" style="46"/>
  </cols>
  <sheetData>
    <row r="1" spans="1:6" ht="20.25" x14ac:dyDescent="0.2">
      <c r="A1" s="71" t="s">
        <v>38</v>
      </c>
    </row>
    <row r="3" spans="1:6" ht="26.25" customHeight="1" x14ac:dyDescent="0.2">
      <c r="A3" s="43" t="s">
        <v>0</v>
      </c>
      <c r="B3" s="43" t="s">
        <v>39</v>
      </c>
      <c r="C3" s="44" t="s">
        <v>40</v>
      </c>
      <c r="D3" s="44" t="s">
        <v>41</v>
      </c>
      <c r="E3" s="43" t="s">
        <v>21</v>
      </c>
      <c r="F3" s="43" t="s">
        <v>42</v>
      </c>
    </row>
    <row r="4" spans="1:6" x14ac:dyDescent="0.2">
      <c r="A4" s="45">
        <v>1</v>
      </c>
      <c r="B4" s="45" t="s">
        <v>12</v>
      </c>
      <c r="C4" s="72">
        <f>+'Data yg ingin ditampilkan'!D4</f>
        <v>44695</v>
      </c>
      <c r="D4" s="72">
        <f>+C4+5</f>
        <v>44700</v>
      </c>
      <c r="E4" s="73">
        <f>+HLOOKUP(A4,'Data yg ingin ditampilkan'!$2:$47,46,0)</f>
        <v>20</v>
      </c>
      <c r="F4" s="45"/>
    </row>
    <row r="5" spans="1:6" x14ac:dyDescent="0.2">
      <c r="A5" s="45">
        <v>2</v>
      </c>
      <c r="B5" s="45" t="s">
        <v>26</v>
      </c>
      <c r="C5" s="72">
        <f>+D4+2</f>
        <v>44702</v>
      </c>
      <c r="D5" s="72">
        <f t="shared" ref="D5:D16" si="0">+C5+5</f>
        <v>44707</v>
      </c>
      <c r="E5" s="73">
        <f>+HLOOKUP(A5,'Data yg ingin ditampilkan'!$2:$47,46,0)</f>
        <v>0</v>
      </c>
      <c r="F5" s="45"/>
    </row>
    <row r="6" spans="1:6" x14ac:dyDescent="0.2">
      <c r="A6" s="45">
        <v>3</v>
      </c>
      <c r="B6" s="45" t="s">
        <v>27</v>
      </c>
      <c r="C6" s="72">
        <f t="shared" ref="C6:C16" si="1">+D5+2</f>
        <v>44709</v>
      </c>
      <c r="D6" s="72">
        <f t="shared" si="0"/>
        <v>44714</v>
      </c>
      <c r="E6" s="73">
        <f>+HLOOKUP(A6,'Data yg ingin ditampilkan'!$2:$47,46,0)</f>
        <v>18</v>
      </c>
      <c r="F6" s="45"/>
    </row>
    <row r="7" spans="1:6" x14ac:dyDescent="0.2">
      <c r="A7" s="45">
        <v>4</v>
      </c>
      <c r="B7" s="45" t="s">
        <v>28</v>
      </c>
      <c r="C7" s="72">
        <f t="shared" si="1"/>
        <v>44716</v>
      </c>
      <c r="D7" s="72">
        <f t="shared" si="0"/>
        <v>44721</v>
      </c>
      <c r="E7" s="73">
        <f>+HLOOKUP(A7,'Data yg ingin ditampilkan'!$2:$47,46,0)</f>
        <v>0</v>
      </c>
      <c r="F7" s="45"/>
    </row>
    <row r="8" spans="1:6" x14ac:dyDescent="0.2">
      <c r="A8" s="45">
        <v>5</v>
      </c>
      <c r="B8" s="45" t="s">
        <v>29</v>
      </c>
      <c r="C8" s="72">
        <f t="shared" si="1"/>
        <v>44723</v>
      </c>
      <c r="D8" s="72">
        <f t="shared" si="0"/>
        <v>44728</v>
      </c>
      <c r="E8" s="73">
        <f>+HLOOKUP(A8,'Data yg ingin ditampilkan'!$2:$47,46,0)</f>
        <v>0</v>
      </c>
      <c r="F8" s="45"/>
    </row>
    <row r="9" spans="1:6" x14ac:dyDescent="0.2">
      <c r="A9" s="45">
        <v>6</v>
      </c>
      <c r="B9" s="45" t="s">
        <v>30</v>
      </c>
      <c r="C9" s="72">
        <f t="shared" si="1"/>
        <v>44730</v>
      </c>
      <c r="D9" s="72">
        <f t="shared" si="0"/>
        <v>44735</v>
      </c>
      <c r="E9" s="73">
        <f>+HLOOKUP(A9,'Data yg ingin ditampilkan'!$2:$47,46,0)</f>
        <v>0</v>
      </c>
      <c r="F9" s="45"/>
    </row>
    <row r="10" spans="1:6" x14ac:dyDescent="0.2">
      <c r="A10" s="45">
        <v>7</v>
      </c>
      <c r="B10" s="45" t="s">
        <v>31</v>
      </c>
      <c r="C10" s="72">
        <f t="shared" si="1"/>
        <v>44737</v>
      </c>
      <c r="D10" s="72">
        <f t="shared" si="0"/>
        <v>44742</v>
      </c>
      <c r="E10" s="73">
        <f>+HLOOKUP(A10,'Data yg ingin ditampilkan'!$2:$47,46,0)</f>
        <v>0</v>
      </c>
      <c r="F10" s="45"/>
    </row>
    <row r="11" spans="1:6" x14ac:dyDescent="0.2">
      <c r="A11" s="45">
        <v>8</v>
      </c>
      <c r="B11" s="45" t="s">
        <v>32</v>
      </c>
      <c r="C11" s="72">
        <f t="shared" si="1"/>
        <v>44744</v>
      </c>
      <c r="D11" s="72">
        <f t="shared" si="0"/>
        <v>44749</v>
      </c>
      <c r="E11" s="73">
        <f>+HLOOKUP(A11,'Data yg ingin ditampilkan'!$2:$47,46,0)</f>
        <v>0</v>
      </c>
      <c r="F11" s="45"/>
    </row>
    <row r="12" spans="1:6" x14ac:dyDescent="0.2">
      <c r="A12" s="45">
        <v>9</v>
      </c>
      <c r="B12" s="45" t="s">
        <v>33</v>
      </c>
      <c r="C12" s="72">
        <f t="shared" si="1"/>
        <v>44751</v>
      </c>
      <c r="D12" s="72">
        <f t="shared" si="0"/>
        <v>44756</v>
      </c>
      <c r="E12" s="73">
        <f>+HLOOKUP(A12,'Data yg ingin ditampilkan'!$2:$47,46,0)</f>
        <v>0</v>
      </c>
      <c r="F12" s="45"/>
    </row>
    <row r="13" spans="1:6" x14ac:dyDescent="0.2">
      <c r="A13" s="45">
        <v>10</v>
      </c>
      <c r="B13" s="45" t="s">
        <v>34</v>
      </c>
      <c r="C13" s="72">
        <f t="shared" si="1"/>
        <v>44758</v>
      </c>
      <c r="D13" s="72">
        <f t="shared" si="0"/>
        <v>44763</v>
      </c>
      <c r="E13" s="73">
        <f>+HLOOKUP(A13,'Data yg ingin ditampilkan'!$2:$47,46,0)</f>
        <v>0</v>
      </c>
      <c r="F13" s="45"/>
    </row>
    <row r="14" spans="1:6" x14ac:dyDescent="0.2">
      <c r="A14" s="45">
        <v>11</v>
      </c>
      <c r="B14" s="45" t="s">
        <v>35</v>
      </c>
      <c r="C14" s="72">
        <f t="shared" si="1"/>
        <v>44765</v>
      </c>
      <c r="D14" s="72">
        <f t="shared" si="0"/>
        <v>44770</v>
      </c>
      <c r="E14" s="73">
        <f>+HLOOKUP(A14,'Data yg ingin ditampilkan'!$2:$47,46,0)</f>
        <v>0</v>
      </c>
      <c r="F14" s="45"/>
    </row>
    <row r="15" spans="1:6" x14ac:dyDescent="0.2">
      <c r="A15" s="45">
        <v>12</v>
      </c>
      <c r="B15" s="45" t="s">
        <v>36</v>
      </c>
      <c r="C15" s="72">
        <f t="shared" si="1"/>
        <v>44772</v>
      </c>
      <c r="D15" s="72">
        <f t="shared" si="0"/>
        <v>44777</v>
      </c>
      <c r="E15" s="73">
        <f>+HLOOKUP(A15,'Data yg ingin ditampilkan'!$2:$47,46,0)</f>
        <v>0</v>
      </c>
      <c r="F15" s="45"/>
    </row>
    <row r="16" spans="1:6" x14ac:dyDescent="0.2">
      <c r="A16" s="45">
        <v>13</v>
      </c>
      <c r="B16" s="45" t="s">
        <v>37</v>
      </c>
      <c r="C16" s="72">
        <f t="shared" si="1"/>
        <v>44779</v>
      </c>
      <c r="D16" s="72">
        <f t="shared" si="0"/>
        <v>44784</v>
      </c>
      <c r="E16" s="73">
        <f>+HLOOKUP(A16,'Data yg ingin ditampilkan'!$2:$47,46,0)</f>
        <v>0</v>
      </c>
      <c r="F16" s="45"/>
    </row>
    <row r="17" spans="1:6" x14ac:dyDescent="0.2">
      <c r="A17" s="45"/>
      <c r="B17" s="96" t="s">
        <v>6</v>
      </c>
      <c r="C17" s="96"/>
      <c r="D17" s="96"/>
      <c r="E17" s="73">
        <f>+SUM(E4:E16)</f>
        <v>38</v>
      </c>
      <c r="F17" s="45"/>
    </row>
  </sheetData>
  <mergeCells count="1">
    <mergeCell ref="B17:D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4EC66-98D1-4230-A1E7-7842266C9B9A}">
  <sheetPr codeName="Sheet4"/>
  <dimension ref="A1:A19"/>
  <sheetViews>
    <sheetView workbookViewId="0">
      <selection activeCell="H11" sqref="H11"/>
    </sheetView>
  </sheetViews>
  <sheetFormatPr defaultColWidth="9.33203125" defaultRowHeight="15" x14ac:dyDescent="0.25"/>
  <cols>
    <col min="1" max="1" width="20.1640625" style="68" bestFit="1" customWidth="1"/>
    <col min="2" max="16384" width="9.33203125" style="69"/>
  </cols>
  <sheetData>
    <row r="1" spans="1:1" x14ac:dyDescent="0.25">
      <c r="A1" s="68" t="s">
        <v>24</v>
      </c>
    </row>
    <row r="2" spans="1:1" x14ac:dyDescent="0.25">
      <c r="A2" s="68" t="s">
        <v>25</v>
      </c>
    </row>
    <row r="3" spans="1:1" x14ac:dyDescent="0.25">
      <c r="A3" s="68">
        <v>44555</v>
      </c>
    </row>
    <row r="4" spans="1:1" x14ac:dyDescent="0.25">
      <c r="A4" s="68">
        <v>44562</v>
      </c>
    </row>
    <row r="5" spans="1:1" x14ac:dyDescent="0.25">
      <c r="A5" s="68">
        <v>44593</v>
      </c>
    </row>
    <row r="6" spans="1:1" x14ac:dyDescent="0.25">
      <c r="A6" s="68">
        <v>44620</v>
      </c>
    </row>
    <row r="7" spans="1:1" x14ac:dyDescent="0.25">
      <c r="A7" s="68">
        <v>44623</v>
      </c>
    </row>
    <row r="8" spans="1:1" x14ac:dyDescent="0.25">
      <c r="A8" s="68">
        <v>44666</v>
      </c>
    </row>
    <row r="9" spans="1:1" x14ac:dyDescent="0.25">
      <c r="A9" s="68">
        <v>44682</v>
      </c>
    </row>
    <row r="10" spans="1:1" x14ac:dyDescent="0.25">
      <c r="A10" s="68">
        <v>44683</v>
      </c>
    </row>
    <row r="11" spans="1:1" x14ac:dyDescent="0.25">
      <c r="A11" s="68">
        <v>44684</v>
      </c>
    </row>
    <row r="12" spans="1:1" x14ac:dyDescent="0.25">
      <c r="A12" s="68">
        <v>44697</v>
      </c>
    </row>
    <row r="13" spans="1:1" x14ac:dyDescent="0.25">
      <c r="A13" s="68">
        <v>44707</v>
      </c>
    </row>
    <row r="14" spans="1:1" x14ac:dyDescent="0.25">
      <c r="A14" s="68">
        <v>44713</v>
      </c>
    </row>
    <row r="15" spans="1:1" x14ac:dyDescent="0.25">
      <c r="A15" s="68">
        <v>44751</v>
      </c>
    </row>
    <row r="16" spans="1:1" x14ac:dyDescent="0.25">
      <c r="A16" s="68">
        <v>44772</v>
      </c>
    </row>
    <row r="17" spans="1:1" x14ac:dyDescent="0.25">
      <c r="A17" s="68">
        <v>44790</v>
      </c>
    </row>
    <row r="18" spans="1:1" x14ac:dyDescent="0.25">
      <c r="A18" s="68">
        <v>44842</v>
      </c>
    </row>
    <row r="19" spans="1:1" x14ac:dyDescent="0.25">
      <c r="A19" s="68">
        <v>44920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Production</vt:lpstr>
      <vt:lpstr>Data yg ingin ditampilkan</vt:lpstr>
      <vt:lpstr>Summary delivery</vt:lpstr>
      <vt:lpstr>Tanggal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OPC-PPIC-AMA</dc:creator>
  <cp:lastModifiedBy>opc-1</cp:lastModifiedBy>
  <dcterms:created xsi:type="dcterms:W3CDTF">2022-04-13T01:31:07Z</dcterms:created>
  <dcterms:modified xsi:type="dcterms:W3CDTF">2022-04-14T03:59:10Z</dcterms:modified>
</cp:coreProperties>
</file>